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'BSheet'!$A$1:$F$68</definedName>
    <definedName name="_xlnm.Print_Area" localSheetId="3">'CashFlow'!$A$1:$E$62</definedName>
    <definedName name="_xlnm.Print_Area" localSheetId="2">'Equity'!$A$1:$R$44</definedName>
    <definedName name="_xlnm.Print_Area" localSheetId="0">'Income'!$A$1:$E$55</definedName>
    <definedName name="_xlnm.Print_Area" localSheetId="4">'Notes'!$A$1:$I$225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<sst xmlns="http://schemas.openxmlformats.org/spreadsheetml/2006/main" count="344" uniqueCount="261">
  <si>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</si>
  <si>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</si>
  <si>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</si>
  <si>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</si>
  <si>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</si>
  <si>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</si>
  <si>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</si>
  <si>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</si>
  <si>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</si>
  <si>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</si>
  <si>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</si>
  <si>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</si>
  <si>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</si>
  <si>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</si>
  <si>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</si>
  <si>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</si>
  <si>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Other Investments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</si>
  <si>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</si>
  <si>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</si>
  <si>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</si>
  <si>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</si>
  <si>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</si>
  <si>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</si>
  <si>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</si>
  <si>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</si>
  <si>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</si>
  <si>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</si>
  <si>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</si>
  <si>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</si>
  <si>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</si>
  <si>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</si>
  <si>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</si>
  <si>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</si>
  <si>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</si>
  <si>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</si>
  <si>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</si>
  <si>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</si>
  <si>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</si>
  <si>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</si>
  <si>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</si>
  <si>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</si>
  <si>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</si>
  <si>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</si>
  <si>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</si>
  <si>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</si>
  <si>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</si>
  <si>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</si>
  <si>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</si>
  <si>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</si>
  <si>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</si>
  <si>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</si>
  <si>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</si>
  <si>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</si>
  <si>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</si>
  <si>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</si>
  <si>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</si>
  <si>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</si>
  <si>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</si>
  <si>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</si>
  <si>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</si>
  <si>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</si>
  <si>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</si>
  <si>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</si>
  <si>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</si>
  <si>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</si>
  <si>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</si>
  <si>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</si>
  <si>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</si>
  <si>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</si>
  <si>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</si>
  <si>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</si>
  <si>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Currency</t>
  </si>
  <si>
    <t>Translation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</si>
  <si>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</si>
  <si>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</si>
  <si>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</si>
  <si>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</si>
  <si>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</si>
  <si>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</si>
  <si>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</si>
  <si>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</si>
  <si>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</si>
  <si>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</si>
  <si>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</si>
  <si>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</si>
  <si>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</si>
  <si>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</si>
  <si>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</si>
  <si>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</si>
  <si>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</si>
  <si>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</si>
  <si>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</si>
  <si>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</si>
  <si>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</si>
  <si>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</si>
  <si>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</si>
  <si>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</si>
  <si>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</si>
  <si>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SYF RESOURCES BERHAD (Co. No. 364372-H)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</si>
  <si>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</si>
  <si>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</si>
  <si>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</si>
  <si>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</si>
  <si>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</si>
  <si>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</si>
  <si>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</si>
  <si>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(The Condensed Consolidated Balance Sheet should be read in conjunction with the Annual Financial</t>
  </si>
  <si>
    <t>(The Condensed Consolidated Income Statement should be read in conjunction with the Annual</t>
  </si>
  <si>
    <t>There were no corporate proposals during the quarter under review.</t>
  </si>
  <si>
    <t>Condensed Consolidated Balance Sheet</t>
  </si>
  <si>
    <t>Treasury</t>
  </si>
  <si>
    <t>Shares</t>
  </si>
  <si>
    <t xml:space="preserve"> As At</t>
  </si>
  <si>
    <t>As At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</si>
  <si>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</si>
  <si>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</si>
  <si>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</si>
  <si>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</si>
  <si>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</si>
  <si>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</si>
  <si>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 xml:space="preserve">to facilitate the operations of the Group. 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</si>
  <si>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</si>
  <si>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</si>
  <si>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>There were no dividends paid for the quarter under review.</t>
  </si>
  <si>
    <t>a)</t>
  </si>
  <si>
    <t>b)</t>
  </si>
  <si>
    <t>Diluted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</si>
  <si>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</si>
  <si>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</si>
  <si>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</si>
  <si>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</si>
  <si>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</si>
  <si>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</si>
  <si>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</si>
  <si>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subject to any qualification.</t>
  </si>
  <si>
    <t>Property Development Costs</t>
  </si>
  <si>
    <t>Retained Profits/</t>
  </si>
  <si>
    <t>(Accumulated</t>
  </si>
  <si>
    <t>Losses)</t>
  </si>
  <si>
    <t>Total Assets</t>
  </si>
  <si>
    <t>Total Equity</t>
  </si>
  <si>
    <t>Total Liabilities</t>
  </si>
  <si>
    <t>Total Equity and Liabilities</t>
  </si>
  <si>
    <t>Attributable to:</t>
  </si>
  <si>
    <t>Additional Information required by the Bursa Malaysia Securities Berhad's Listing Requirements</t>
  </si>
  <si>
    <t>Land Held for Property Development</t>
  </si>
  <si>
    <t>Minority</t>
  </si>
  <si>
    <t>Interest</t>
  </si>
  <si>
    <t>Equity</t>
  </si>
  <si>
    <t>Profit/ (Loss) Before Tax</t>
  </si>
  <si>
    <t>Net profit/ (loss) for the period</t>
  </si>
  <si>
    <t>Basic earning/ (loss) per share (sen)</t>
  </si>
  <si>
    <t>Income tax refunded</t>
  </si>
  <si>
    <t>Profit/(loss) before taxation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</si>
  <si>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</si>
  <si>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</si>
  <si>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</si>
  <si>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</si>
  <si>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furniture manufacturing activities contributed the majority of the Group's turnover.</t>
  </si>
  <si>
    <t>Furniture trading</t>
  </si>
  <si>
    <t>General trading</t>
  </si>
  <si>
    <t>There were no changes in the composition of the Group in the interim financial statement for the period under review.</t>
  </si>
  <si>
    <t>The diluted earning per share is not disclosed due to an anti-dilution situation for both the existing warrants and ESOS.</t>
  </si>
  <si>
    <t>financial statement under review.</t>
  </si>
  <si>
    <t>The Group has adopted the revaluation policy to review the carrying value of its land and buildings every five</t>
  </si>
  <si>
    <t>years. Surplus arising from revaluation are reflected in the revaluation reserve account.</t>
  </si>
  <si>
    <t>Revaluation</t>
  </si>
  <si>
    <t xml:space="preserve">           </t>
  </si>
  <si>
    <t>Investment holding, property development and others</t>
  </si>
  <si>
    <t>There are no material events subsequent to the end of the interim period that have not been reflected in the</t>
  </si>
  <si>
    <t>FY 2008</t>
  </si>
  <si>
    <t>Goodwill on Consolidation</t>
  </si>
  <si>
    <t>Assets</t>
  </si>
  <si>
    <t>Total Non-Current Assets</t>
  </si>
  <si>
    <t>Total Current Assets</t>
  </si>
  <si>
    <t>Treasury Shares</t>
  </si>
  <si>
    <t>Total Equity Attributable to Shareholders of the Company</t>
  </si>
  <si>
    <t>Liabilities</t>
  </si>
  <si>
    <t>Loans and Borrowings</t>
  </si>
  <si>
    <t>Deferred Tax Liabilities</t>
  </si>
  <si>
    <t>Total Non-Current Liabilities</t>
  </si>
  <si>
    <t>Total Current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</si>
  <si>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</si>
  <si>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</si>
  <si>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</si>
  <si>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</si>
  <si>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</si>
  <si>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Shareholders of the Company</t>
  </si>
  <si>
    <t>Earnings/ (Loss) Per Share Attributable to</t>
  </si>
  <si>
    <t>&lt;---------------------------------------------- Attributable to Shareholders of the Company ---------------------------------------------------------&gt;</t>
  </si>
  <si>
    <t>01 August 2007</t>
  </si>
  <si>
    <t>Prepaid Lease Payment</t>
  </si>
  <si>
    <t>Prospects for the Current Financial Year</t>
  </si>
  <si>
    <t>14.10</t>
  </si>
  <si>
    <t>Shareholders of the Company (Note 14.13)</t>
  </si>
  <si>
    <t>Earnings Per Share Attributable to Shareholders of the Company</t>
  </si>
  <si>
    <t xml:space="preserve"> Shareholders of The Company (RM)</t>
  </si>
  <si>
    <t>FY 2009</t>
  </si>
  <si>
    <t>31/07/2008</t>
  </si>
  <si>
    <t>Tax recoverable</t>
  </si>
  <si>
    <t>(The Condensed Consolidated Statement of Changes in Equity should be read in conjunction with the Annual Financial Report for the year ended 31 July 2008)</t>
  </si>
  <si>
    <t>Financial Report for the year ended 31 July 2008)</t>
  </si>
  <si>
    <t>Report for the year ended 31 July 2008)</t>
  </si>
  <si>
    <t xml:space="preserve"> for the year ended 31 July 2008)</t>
  </si>
  <si>
    <t>01 August 2008</t>
  </si>
  <si>
    <t>Acquisition of minority interest in subsidiary</t>
  </si>
  <si>
    <t>Dividend paid to minority interest</t>
  </si>
  <si>
    <t>the year ended 31 July 2008. These explanatory notes attached to the interim financial statements</t>
  </si>
  <si>
    <t>in the financial position and performance of the Group since the year ended 31 July 2008.</t>
  </si>
  <si>
    <t>The audit report of the most recent annual financial statement for the year ended 31 July 2008 was not</t>
  </si>
  <si>
    <t>There were no issuances, cancellations, repurchases, resale and repayments of debt securities for the period</t>
  </si>
  <si>
    <t>for the year ended 31 July 2008.</t>
  </si>
  <si>
    <t>financial statement for the interim period under review.</t>
  </si>
  <si>
    <t xml:space="preserve">and existing bank guarantees totalling RM2.7m issued in favor of government authorities and utility boards </t>
  </si>
  <si>
    <t>Company announced that a writ of summons had been served by United Overseas Bank (M) Berhad in respect</t>
  </si>
  <si>
    <t>of a corporate guarantee issued to the bank to secure credit facilities granted to a former wholly-owned subsidiary.</t>
  </si>
  <si>
    <t>Assets Classified as Held for Sale</t>
  </si>
  <si>
    <t>Non-cash items/Non-operating items</t>
  </si>
  <si>
    <t>Dividend to minority interest</t>
  </si>
  <si>
    <t>economy. There was also no sales recognition from property development as the first project had been completed</t>
  </si>
  <si>
    <t>and the next project has not yet been launched.</t>
  </si>
  <si>
    <t>Pursuant to the settlement agreed with the said bank, the settlement sum of RM0.8m had been paid on</t>
  </si>
  <si>
    <t xml:space="preserve">27 August 2008. In addition to the said payment, the settlement was subject to the early repayment of a term </t>
  </si>
  <si>
    <t>6 Months</t>
  </si>
  <si>
    <t>31/01/2009</t>
  </si>
  <si>
    <t>31/01/2008</t>
  </si>
  <si>
    <t>As At 31 January 2009</t>
  </si>
  <si>
    <t>For the quarter ended 31 January 2009</t>
  </si>
  <si>
    <t>6 months period ended</t>
  </si>
  <si>
    <t>31 January 2009</t>
  </si>
  <si>
    <t>31 January 2008</t>
  </si>
  <si>
    <t>Traditionally the quarter under review is an off-peak period for the furniture industry.</t>
  </si>
  <si>
    <t xml:space="preserve">Total Group borrowings as at 31 January 2009 are as follows : </t>
  </si>
  <si>
    <t>6 months ended</t>
  </si>
  <si>
    <t>Prepaid lease payment</t>
  </si>
  <si>
    <t>Proceeds from disposal of a subsidiary</t>
  </si>
  <si>
    <t xml:space="preserve"> </t>
  </si>
  <si>
    <t>in respect of facilities granted to subsidiary companies amounting to RM44.1m as at 31 January 2009.</t>
  </si>
  <si>
    <t>The Group registered RM41.2m in turnover for the period ended 31 January 2009 compared to RM57.5m in the</t>
  </si>
  <si>
    <t>corresponding period last year. The loss for the period also increased by RM2.9m to RM3.5m. The decline in the</t>
  </si>
  <si>
    <t xml:space="preserve">turnover and increase in loss were mainly due to the slowdown in demand arising from the weakening of the world </t>
  </si>
  <si>
    <t>Deferred tax expense</t>
  </si>
  <si>
    <t>Income tax expense</t>
  </si>
  <si>
    <t>Although the results show a loss, the provision of RM160,000 for income tax is made in respect of a</t>
  </si>
  <si>
    <t>The quarter under review showed a drop of 27% in turnover from RM56.9m previously and the Group</t>
  </si>
  <si>
    <t>As at 30 March 2009, there is no material litigation or pending litigation except on 22 November 2007, the</t>
  </si>
  <si>
    <t xml:space="preserve">loan granted by the bank to another subsidiary, which has extended to 21 May 2009. The said term loan had </t>
  </si>
  <si>
    <t>been partially repaid and negotiations had been commenced with the bank to reschedule the said repayment.</t>
  </si>
  <si>
    <t>under review. The status of the Company's Employee's Share Option Scheme ("ESOS") is as follows:-</t>
  </si>
  <si>
    <t>No of Options</t>
  </si>
  <si>
    <t>('000)</t>
  </si>
  <si>
    <t>Cancelled</t>
  </si>
  <si>
    <t>As at 31 January 2009</t>
  </si>
  <si>
    <t>As at 1 November 2008</t>
  </si>
  <si>
    <t>The Group has existing forward foreign exchange contracts to sell USD amounting to the equivalent of RM5.9m</t>
  </si>
  <si>
    <t>at the average rate of 3.4741 with various maturity dates ranging from 30 March 2009 to 20 August 2009.</t>
  </si>
  <si>
    <t>incurred a loss of RM3.5m as compared to a net profit of RM0.4m. This was mainly due to the slow</t>
  </si>
  <si>
    <t xml:space="preserve">down in world economy which affected the export demand for the Group's furniture products.                     </t>
  </si>
  <si>
    <t>The current recession in the world will continue to adversely affect demand for the Group's furniture products.</t>
  </si>
  <si>
    <t>The Board will strive to minimise the impact by increasing competitiveness to increase market share.</t>
  </si>
  <si>
    <t>profitable subsidiary.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</si>
</sst>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5" xfId="0" applyFont="1" applyFill="1" applyBorder="1" applyAlignment="1" quotePrefix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6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7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2" fillId="0" borderId="1" xfId="15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3" fontId="2" fillId="0" borderId="8" xfId="15" applyNumberFormat="1" applyFont="1" applyFill="1" applyBorder="1" applyAlignment="1">
      <alignment/>
    </xf>
    <xf numFmtId="43" fontId="10" fillId="0" borderId="9" xfId="15" applyFont="1" applyFill="1" applyBorder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3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173" fontId="2" fillId="0" borderId="14" xfId="15" applyNumberFormat="1" applyFont="1" applyFill="1" applyBorder="1" applyAlignment="1">
      <alignment/>
    </xf>
    <xf numFmtId="43" fontId="2" fillId="0" borderId="4" xfId="15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3" fontId="2" fillId="0" borderId="18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0" xfId="0" applyFont="1" applyBorder="1" applyAlignment="1">
      <alignment/>
    </xf>
    <xf numFmtId="173" fontId="2" fillId="0" borderId="20" xfId="15" applyNumberFormat="1" applyFont="1" applyFill="1" applyBorder="1" applyAlignment="1">
      <alignment/>
    </xf>
    <xf numFmtId="173" fontId="2" fillId="0" borderId="21" xfId="15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4" fillId="0" borderId="0" xfId="0" applyFont="1" applyFill="1" applyAlignment="1" quotePrefix="1">
      <alignment horizontal="center"/>
    </xf>
    <xf numFmtId="172" fontId="14" fillId="0" borderId="0" xfId="15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4">
      <selection activeCell="C17" sqref="C17"/>
    </sheetView>
  </sheetViews>
  <sheetFormatPr defaultColWidth="9.140625" defaultRowHeight="12.75"/>
  <cols>
    <col min="1" max="1" width="33.7109375" style="2" customWidth="1"/>
    <col min="2" max="4" width="13.7109375" style="14" customWidth="1"/>
    <col min="5" max="5" width="13.7109375" style="2" customWidth="1"/>
    <col min="6" max="16384" width="9.140625" style="2" customWidth="1"/>
  </cols>
  <sheetData>
    <row r="1" ht="18.75">
      <c r="A1" s="13" t="s">
        <v>98</v>
      </c>
    </row>
    <row r="3" spans="1:4" ht="14.25">
      <c r="A3" s="1" t="s">
        <v>0</v>
      </c>
      <c r="B3" s="20"/>
      <c r="C3" s="20"/>
      <c r="D3" s="20"/>
    </row>
    <row r="4" spans="1:4" ht="14.25">
      <c r="A4" s="1" t="s">
        <v>227</v>
      </c>
      <c r="B4" s="20"/>
      <c r="C4" s="20"/>
      <c r="D4" s="20"/>
    </row>
    <row r="5" spans="1:4" ht="14.25">
      <c r="A5" s="1"/>
      <c r="B5" s="20"/>
      <c r="C5" s="20"/>
      <c r="D5" s="20"/>
    </row>
    <row r="6" ht="13.5" thickBot="1"/>
    <row r="7" spans="2:5" ht="13.5" thickBot="1">
      <c r="B7" s="95" t="s">
        <v>86</v>
      </c>
      <c r="C7" s="96"/>
      <c r="D7" s="97" t="s">
        <v>87</v>
      </c>
      <c r="E7" s="98"/>
    </row>
    <row r="8" spans="2:5" ht="12.75">
      <c r="B8" s="21"/>
      <c r="C8" s="22"/>
      <c r="D8" s="21"/>
      <c r="E8" s="17"/>
    </row>
    <row r="9" spans="2:5" ht="12.75">
      <c r="B9" s="23" t="s">
        <v>197</v>
      </c>
      <c r="C9" s="24" t="s">
        <v>170</v>
      </c>
      <c r="D9" s="23" t="s">
        <v>197</v>
      </c>
      <c r="E9" s="24" t="s">
        <v>170</v>
      </c>
    </row>
    <row r="10" spans="2:5" ht="12.75">
      <c r="B10" s="25" t="s">
        <v>1</v>
      </c>
      <c r="C10" s="26" t="s">
        <v>2</v>
      </c>
      <c r="D10" s="25" t="s">
        <v>223</v>
      </c>
      <c r="E10" s="26" t="s">
        <v>223</v>
      </c>
    </row>
    <row r="11" spans="2:5" ht="12.75">
      <c r="B11" s="25" t="s">
        <v>3</v>
      </c>
      <c r="C11" s="26" t="s">
        <v>3</v>
      </c>
      <c r="D11" s="25" t="s">
        <v>4</v>
      </c>
      <c r="E11" s="4" t="s">
        <v>4</v>
      </c>
    </row>
    <row r="12" spans="2:5" ht="12.75">
      <c r="B12" s="27" t="s">
        <v>224</v>
      </c>
      <c r="C12" s="28" t="s">
        <v>225</v>
      </c>
      <c r="D12" s="25" t="s">
        <v>5</v>
      </c>
      <c r="E12" s="4" t="s">
        <v>5</v>
      </c>
    </row>
    <row r="13" spans="2:5" ht="13.5" thickBot="1">
      <c r="B13" s="29"/>
      <c r="C13" s="30"/>
      <c r="D13" s="31"/>
      <c r="E13" s="11"/>
    </row>
    <row r="14" spans="2:5" ht="12.75">
      <c r="B14" s="82" t="s">
        <v>6</v>
      </c>
      <c r="C14" s="84" t="s">
        <v>6</v>
      </c>
      <c r="D14" s="82" t="s">
        <v>6</v>
      </c>
      <c r="E14" s="83" t="s">
        <v>6</v>
      </c>
    </row>
    <row r="15" spans="2:5" ht="12.75">
      <c r="B15" s="21"/>
      <c r="C15" s="37"/>
      <c r="D15" s="21"/>
      <c r="E15" s="17"/>
    </row>
    <row r="16" spans="1:5" ht="12.75">
      <c r="A16" s="2" t="s">
        <v>7</v>
      </c>
      <c r="B16" s="76">
        <f>+D16-56918</f>
        <v>41162</v>
      </c>
      <c r="C16" s="69">
        <v>57503</v>
      </c>
      <c r="D16" s="76">
        <v>98080</v>
      </c>
      <c r="E16" s="69">
        <v>122878</v>
      </c>
    </row>
    <row r="17" spans="2:5" ht="12.75">
      <c r="B17" s="76"/>
      <c r="C17" s="69"/>
      <c r="D17" s="76"/>
      <c r="E17" s="69"/>
    </row>
    <row r="18" spans="1:5" ht="12.75">
      <c r="A18" s="2" t="s">
        <v>8</v>
      </c>
      <c r="B18" s="76">
        <f>+D18+53926</f>
        <v>-41400</v>
      </c>
      <c r="C18" s="69">
        <v>-57185</v>
      </c>
      <c r="D18" s="76">
        <v>-95326</v>
      </c>
      <c r="E18" s="69">
        <v>-120901</v>
      </c>
    </row>
    <row r="19" spans="2:5" ht="12.75">
      <c r="B19" s="76"/>
      <c r="C19" s="69"/>
      <c r="D19" s="76"/>
      <c r="E19" s="69"/>
    </row>
    <row r="20" spans="1:5" ht="12.75">
      <c r="A20" s="2" t="s">
        <v>157</v>
      </c>
      <c r="B20" s="76">
        <f>+D20+842</f>
        <v>-1576</v>
      </c>
      <c r="C20" s="69">
        <v>366</v>
      </c>
      <c r="D20" s="76">
        <v>-2418</v>
      </c>
      <c r="E20" s="69">
        <v>1032</v>
      </c>
    </row>
    <row r="21" spans="2:5" ht="12.75">
      <c r="B21" s="77"/>
      <c r="C21" s="89"/>
      <c r="D21" s="78"/>
      <c r="E21" s="89"/>
    </row>
    <row r="22" spans="1:5" ht="12.75">
      <c r="A22" s="2" t="s">
        <v>185</v>
      </c>
      <c r="B22" s="76">
        <f>B16+B18+B20</f>
        <v>-1814</v>
      </c>
      <c r="C22" s="69">
        <f>C16+C18+C20</f>
        <v>684</v>
      </c>
      <c r="D22" s="76">
        <f>D16+D18+D20</f>
        <v>336</v>
      </c>
      <c r="E22" s="69">
        <f>E16+E18+E20</f>
        <v>3009</v>
      </c>
    </row>
    <row r="23" spans="2:5" ht="12.75">
      <c r="B23" s="76"/>
      <c r="C23" s="69"/>
      <c r="D23" s="76"/>
      <c r="E23" s="69"/>
    </row>
    <row r="24" spans="1:5" ht="12.75">
      <c r="A24" s="2" t="s">
        <v>9</v>
      </c>
      <c r="B24" s="76">
        <f>+D24+1700</f>
        <v>-1730</v>
      </c>
      <c r="C24" s="69">
        <v>-1939</v>
      </c>
      <c r="D24" s="76">
        <v>-3430</v>
      </c>
      <c r="E24" s="69">
        <v>-3434</v>
      </c>
    </row>
    <row r="25" spans="2:5" ht="12.75">
      <c r="B25" s="76"/>
      <c r="C25" s="69"/>
      <c r="D25" s="76"/>
      <c r="E25" s="69"/>
    </row>
    <row r="26" spans="1:5" ht="12.75">
      <c r="A26" s="2" t="s">
        <v>10</v>
      </c>
      <c r="B26" s="76">
        <v>0</v>
      </c>
      <c r="C26" s="69">
        <v>0</v>
      </c>
      <c r="D26" s="76">
        <v>0</v>
      </c>
      <c r="E26" s="69">
        <v>0</v>
      </c>
    </row>
    <row r="27" spans="2:5" ht="12.75">
      <c r="B27" s="77"/>
      <c r="C27" s="89"/>
      <c r="D27" s="78"/>
      <c r="E27" s="89"/>
    </row>
    <row r="28" spans="1:5" ht="12.75">
      <c r="A28" s="2" t="s">
        <v>149</v>
      </c>
      <c r="B28" s="76">
        <f>B22+B24+B26</f>
        <v>-3544</v>
      </c>
      <c r="C28" s="69">
        <f>C22+C24+C26</f>
        <v>-1255</v>
      </c>
      <c r="D28" s="76">
        <f>D22+D24+D26</f>
        <v>-3094</v>
      </c>
      <c r="E28" s="69">
        <f>E22+E24+E26</f>
        <v>-425</v>
      </c>
    </row>
    <row r="29" spans="2:5" ht="12.75">
      <c r="B29" s="76"/>
      <c r="C29" s="69"/>
      <c r="D29" s="76"/>
      <c r="E29" s="69"/>
    </row>
    <row r="30" spans="1:5" ht="12.75">
      <c r="A30" s="2" t="s">
        <v>11</v>
      </c>
      <c r="B30" s="76">
        <f>+D30+79</f>
        <v>21</v>
      </c>
      <c r="C30" s="69">
        <v>636</v>
      </c>
      <c r="D30" s="76">
        <v>-58</v>
      </c>
      <c r="E30" s="69">
        <v>493</v>
      </c>
    </row>
    <row r="31" spans="2:5" ht="12.75">
      <c r="B31" s="77"/>
      <c r="C31" s="89"/>
      <c r="D31" s="78"/>
      <c r="E31" s="89"/>
    </row>
    <row r="32" spans="1:5" ht="13.5" thickBot="1">
      <c r="A32" s="2" t="s">
        <v>186</v>
      </c>
      <c r="B32" s="79">
        <f>B28+B30</f>
        <v>-3523</v>
      </c>
      <c r="C32" s="90">
        <f>C28+C30</f>
        <v>-619</v>
      </c>
      <c r="D32" s="80">
        <f>D28+D30</f>
        <v>-3152</v>
      </c>
      <c r="E32" s="90">
        <f>E28+E30</f>
        <v>68</v>
      </c>
    </row>
    <row r="33" spans="2:5" ht="13.5" thickTop="1">
      <c r="B33" s="76"/>
      <c r="C33" s="69"/>
      <c r="D33" s="76"/>
      <c r="E33" s="69"/>
    </row>
    <row r="34" spans="1:5" ht="12.75">
      <c r="A34" s="2" t="s">
        <v>143</v>
      </c>
      <c r="B34" s="76"/>
      <c r="C34" s="69"/>
      <c r="D34" s="76"/>
      <c r="E34" s="69"/>
    </row>
    <row r="35" spans="2:5" ht="12.75">
      <c r="B35" s="76"/>
      <c r="C35" s="69"/>
      <c r="D35" s="76"/>
      <c r="E35" s="69"/>
    </row>
    <row r="36" spans="1:5" ht="12.75">
      <c r="A36" s="2" t="s">
        <v>187</v>
      </c>
      <c r="B36" s="76">
        <f>+B40-B38</f>
        <v>-3490</v>
      </c>
      <c r="C36" s="69">
        <f>+C40-C38</f>
        <v>-820</v>
      </c>
      <c r="D36" s="76">
        <f>+D40-D38</f>
        <v>-3186</v>
      </c>
      <c r="E36" s="69">
        <f>+E40-E38</f>
        <v>-301</v>
      </c>
    </row>
    <row r="37" spans="2:5" ht="12.75">
      <c r="B37" s="76"/>
      <c r="C37" s="69"/>
      <c r="D37" s="76"/>
      <c r="E37" s="69"/>
    </row>
    <row r="38" spans="1:5" ht="12.75">
      <c r="A38" s="2" t="s">
        <v>12</v>
      </c>
      <c r="B38" s="76">
        <f>+D38-67</f>
        <v>-33</v>
      </c>
      <c r="C38" s="69">
        <v>201</v>
      </c>
      <c r="D38" s="76">
        <v>34</v>
      </c>
      <c r="E38" s="69">
        <v>369</v>
      </c>
    </row>
    <row r="39" spans="2:5" ht="12.75">
      <c r="B39" s="76"/>
      <c r="C39" s="69"/>
      <c r="D39" s="76"/>
      <c r="E39" s="69"/>
    </row>
    <row r="40" spans="1:5" ht="13.5" thickBot="1">
      <c r="A40" s="2" t="s">
        <v>186</v>
      </c>
      <c r="B40" s="79">
        <f>+B32</f>
        <v>-3523</v>
      </c>
      <c r="C40" s="90">
        <f>+C32</f>
        <v>-619</v>
      </c>
      <c r="D40" s="80">
        <f>+D32</f>
        <v>-3152</v>
      </c>
      <c r="E40" s="90">
        <f>+E32</f>
        <v>68</v>
      </c>
    </row>
    <row r="41" spans="2:5" ht="13.5" thickTop="1">
      <c r="B41" s="76"/>
      <c r="C41" s="85"/>
      <c r="D41" s="76"/>
      <c r="E41" s="69"/>
    </row>
    <row r="42" spans="1:5" ht="12.75">
      <c r="A42" s="2" t="s">
        <v>188</v>
      </c>
      <c r="B42" s="21"/>
      <c r="C42" s="37"/>
      <c r="D42" s="21"/>
      <c r="E42" s="22"/>
    </row>
    <row r="43" spans="1:5" ht="12.75">
      <c r="A43" s="2" t="s">
        <v>194</v>
      </c>
      <c r="B43" s="21"/>
      <c r="C43" s="37"/>
      <c r="D43" s="21"/>
      <c r="E43" s="22"/>
    </row>
    <row r="44" spans="2:5" ht="12.75">
      <c r="B44" s="21"/>
      <c r="C44" s="37"/>
      <c r="D44" s="21"/>
      <c r="E44" s="22"/>
    </row>
    <row r="45" spans="1:5" ht="12.75">
      <c r="A45" s="2" t="s">
        <v>155</v>
      </c>
      <c r="B45" s="81">
        <f>+Notes!E221</f>
        <v>-4.153229165427045</v>
      </c>
      <c r="C45" s="86">
        <f>+Notes!F221</f>
        <v>-0.9758303483238329</v>
      </c>
      <c r="D45" s="81">
        <f>+Notes!G221</f>
        <v>-3.7914579143411364</v>
      </c>
      <c r="E45" s="53">
        <f>+Notes!H221</f>
        <v>-0.3582011400554557</v>
      </c>
    </row>
    <row r="46" spans="2:5" ht="13.5" thickBot="1">
      <c r="B46" s="32"/>
      <c r="C46" s="87"/>
      <c r="D46" s="32"/>
      <c r="E46" s="18"/>
    </row>
    <row r="49" ht="13.5">
      <c r="A49" s="5" t="s">
        <v>107</v>
      </c>
    </row>
    <row r="50" ht="13.5">
      <c r="A50" s="5" t="s">
        <v>201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19">
      <selection activeCell="C60" sqref="C60"/>
    </sheetView>
  </sheetViews>
  <sheetFormatPr defaultColWidth="9.140625" defaultRowHeight="12.75"/>
  <cols>
    <col min="1" max="1" width="3.7109375" style="10" customWidth="1"/>
    <col min="2" max="2" width="42.7109375" style="2" customWidth="1"/>
    <col min="3" max="3" width="13.7109375" style="14" customWidth="1"/>
    <col min="4" max="4" width="3.7109375" style="2" customWidth="1"/>
    <col min="5" max="5" width="13.7109375" style="14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2" ht="18.75">
      <c r="A1" s="13" t="s">
        <v>98</v>
      </c>
      <c r="B1" s="1"/>
    </row>
    <row r="3" spans="1:2" ht="14.25">
      <c r="A3" s="1" t="s">
        <v>109</v>
      </c>
      <c r="B3" s="1"/>
    </row>
    <row r="4" spans="1:2" ht="14.25">
      <c r="A4" s="1" t="s">
        <v>226</v>
      </c>
      <c r="B4" s="1"/>
    </row>
    <row r="6" spans="3:5" ht="12.75">
      <c r="C6" s="33" t="s">
        <v>13</v>
      </c>
      <c r="D6" s="3"/>
      <c r="E6" s="33" t="s">
        <v>14</v>
      </c>
    </row>
    <row r="7" spans="3:5" ht="12.75">
      <c r="C7" s="34" t="s">
        <v>112</v>
      </c>
      <c r="D7" s="6"/>
      <c r="E7" s="34" t="s">
        <v>113</v>
      </c>
    </row>
    <row r="8" spans="3:5" ht="12.75">
      <c r="C8" s="35" t="s">
        <v>224</v>
      </c>
      <c r="D8" s="7"/>
      <c r="E8" s="35" t="s">
        <v>198</v>
      </c>
    </row>
    <row r="9" spans="3:5" ht="12.75">
      <c r="C9" s="36" t="s">
        <v>6</v>
      </c>
      <c r="D9" s="8"/>
      <c r="E9" s="36" t="s">
        <v>6</v>
      </c>
    </row>
    <row r="10" spans="1:5" ht="12.75">
      <c r="A10" s="52" t="s">
        <v>172</v>
      </c>
      <c r="B10" s="9"/>
      <c r="C10" s="37"/>
      <c r="D10" s="9"/>
      <c r="E10" s="33"/>
    </row>
    <row r="11" spans="2:5" ht="12.75">
      <c r="B11" s="9" t="s">
        <v>15</v>
      </c>
      <c r="C11" s="38">
        <v>111317</v>
      </c>
      <c r="D11" s="38"/>
      <c r="E11" s="15">
        <v>109868</v>
      </c>
    </row>
    <row r="12" spans="2:5" ht="12.75">
      <c r="B12" s="9" t="s">
        <v>191</v>
      </c>
      <c r="C12" s="38">
        <v>2086</v>
      </c>
      <c r="D12" s="38"/>
      <c r="E12" s="15">
        <v>2098</v>
      </c>
    </row>
    <row r="13" spans="2:5" ht="12.75">
      <c r="B13" s="9" t="s">
        <v>16</v>
      </c>
      <c r="C13" s="38">
        <v>2194</v>
      </c>
      <c r="D13" s="38"/>
      <c r="E13" s="15">
        <v>2194</v>
      </c>
    </row>
    <row r="14" spans="2:5" ht="12.75">
      <c r="B14" s="9" t="s">
        <v>171</v>
      </c>
      <c r="C14" s="38">
        <v>11251</v>
      </c>
      <c r="D14" s="38"/>
      <c r="E14" s="15">
        <v>11501</v>
      </c>
    </row>
    <row r="15" spans="1:5" ht="12.75">
      <c r="A15" s="52"/>
      <c r="B15" s="9" t="s">
        <v>145</v>
      </c>
      <c r="C15" s="38">
        <v>203</v>
      </c>
      <c r="D15" s="38"/>
      <c r="E15" s="15">
        <v>203</v>
      </c>
    </row>
    <row r="16" spans="1:5" ht="12.75">
      <c r="A16" s="52"/>
      <c r="B16" s="9"/>
      <c r="C16" s="38"/>
      <c r="D16" s="38"/>
      <c r="E16" s="15"/>
    </row>
    <row r="17" spans="1:5" ht="12.75">
      <c r="A17" s="52" t="s">
        <v>173</v>
      </c>
      <c r="B17" s="9"/>
      <c r="C17" s="50">
        <f>SUM(C11:C16)</f>
        <v>127051</v>
      </c>
      <c r="D17" s="38"/>
      <c r="E17" s="50">
        <f>SUM(E11:E16)</f>
        <v>125864</v>
      </c>
    </row>
    <row r="18" spans="1:5" ht="12.75">
      <c r="A18" s="52"/>
      <c r="B18" s="9"/>
      <c r="C18" s="38"/>
      <c r="D18" s="38"/>
      <c r="E18" s="15"/>
    </row>
    <row r="19" spans="1:5" ht="12.75">
      <c r="A19" s="52"/>
      <c r="B19" s="9"/>
      <c r="C19" s="38"/>
      <c r="D19" s="38"/>
      <c r="E19" s="15"/>
    </row>
    <row r="20" spans="1:5" ht="12.75">
      <c r="A20" s="88"/>
      <c r="B20" s="9" t="s">
        <v>135</v>
      </c>
      <c r="C20" s="38">
        <v>3086</v>
      </c>
      <c r="D20" s="38"/>
      <c r="E20" s="15">
        <v>1752</v>
      </c>
    </row>
    <row r="21" spans="1:5" ht="12.75">
      <c r="A21" s="88"/>
      <c r="B21" s="9" t="s">
        <v>216</v>
      </c>
      <c r="C21" s="38">
        <v>4322</v>
      </c>
      <c r="D21" s="38"/>
      <c r="E21" s="15">
        <v>8010</v>
      </c>
    </row>
    <row r="22" spans="1:5" ht="12.75">
      <c r="A22" s="52"/>
      <c r="B22" s="9" t="s">
        <v>17</v>
      </c>
      <c r="C22" s="15">
        <v>31407</v>
      </c>
      <c r="D22" s="15"/>
      <c r="E22" s="15">
        <v>32588</v>
      </c>
    </row>
    <row r="23" spans="1:5" ht="12.75">
      <c r="A23" s="52"/>
      <c r="B23" s="9" t="s">
        <v>182</v>
      </c>
      <c r="C23" s="15">
        <v>17268</v>
      </c>
      <c r="D23" s="15"/>
      <c r="E23" s="15">
        <v>22296</v>
      </c>
    </row>
    <row r="24" spans="1:5" ht="12.75">
      <c r="A24" s="52"/>
      <c r="B24" s="9" t="s">
        <v>199</v>
      </c>
      <c r="C24" s="15">
        <v>1073</v>
      </c>
      <c r="D24" s="15"/>
      <c r="E24" s="15">
        <v>1619</v>
      </c>
    </row>
    <row r="25" spans="1:5" ht="12.75">
      <c r="A25" s="52"/>
      <c r="B25" s="9" t="s">
        <v>18</v>
      </c>
      <c r="C25" s="15">
        <v>1579</v>
      </c>
      <c r="D25" s="15"/>
      <c r="E25" s="15">
        <v>2931</v>
      </c>
    </row>
    <row r="26" spans="1:5" ht="12.75">
      <c r="A26" s="52"/>
      <c r="B26" s="9"/>
      <c r="C26" s="15"/>
      <c r="D26" s="15"/>
      <c r="E26" s="15"/>
    </row>
    <row r="27" spans="1:5" ht="12.75">
      <c r="A27" s="52" t="s">
        <v>174</v>
      </c>
      <c r="B27" s="9"/>
      <c r="C27" s="50">
        <f>SUM(C20:C26)</f>
        <v>58735</v>
      </c>
      <c r="D27" s="15"/>
      <c r="E27" s="50">
        <f>SUM(E20:E26)</f>
        <v>69196</v>
      </c>
    </row>
    <row r="28" spans="1:5" ht="12.75">
      <c r="A28" s="52"/>
      <c r="B28" s="9"/>
      <c r="C28" s="38"/>
      <c r="D28" s="15"/>
      <c r="E28" s="38"/>
    </row>
    <row r="29" spans="1:5" ht="13.5" thickBot="1">
      <c r="A29" s="52" t="s">
        <v>139</v>
      </c>
      <c r="B29" s="9"/>
      <c r="C29" s="16">
        <f>C17+C27</f>
        <v>185786</v>
      </c>
      <c r="D29" s="15"/>
      <c r="E29" s="16">
        <f>E17+E27</f>
        <v>195060</v>
      </c>
    </row>
    <row r="30" spans="1:5" ht="13.5" thickTop="1">
      <c r="A30" s="52"/>
      <c r="B30" s="9"/>
      <c r="C30" s="38"/>
      <c r="D30" s="15"/>
      <c r="E30" s="38"/>
    </row>
    <row r="31" spans="3:5" ht="12.75">
      <c r="C31" s="15"/>
      <c r="D31" s="15"/>
      <c r="E31" s="15"/>
    </row>
    <row r="32" spans="1:5" ht="12.75">
      <c r="A32" s="10" t="s">
        <v>148</v>
      </c>
      <c r="C32" s="15"/>
      <c r="D32" s="15"/>
      <c r="E32" s="15"/>
    </row>
    <row r="33" spans="2:5" ht="12.75">
      <c r="B33" s="2" t="s">
        <v>19</v>
      </c>
      <c r="C33" s="15">
        <f>Equity!B24</f>
        <v>84070</v>
      </c>
      <c r="D33" s="15"/>
      <c r="E33" s="15">
        <v>84070</v>
      </c>
    </row>
    <row r="34" spans="2:5" ht="12.75">
      <c r="B34" s="2" t="s">
        <v>20</v>
      </c>
      <c r="C34" s="38">
        <f>+Equity!F24+Equity!H24+Equity!J24+Equity!L24</f>
        <v>-33749</v>
      </c>
      <c r="D34" s="15"/>
      <c r="E34" s="38">
        <v>-30563</v>
      </c>
    </row>
    <row r="35" spans="2:5" ht="12.75">
      <c r="B35" s="2" t="s">
        <v>175</v>
      </c>
      <c r="C35" s="38">
        <f>Equity!D24</f>
        <v>-39</v>
      </c>
      <c r="D35" s="38"/>
      <c r="E35" s="38">
        <v>-39</v>
      </c>
    </row>
    <row r="36" spans="3:5" ht="12.75">
      <c r="C36" s="39"/>
      <c r="D36" s="38"/>
      <c r="E36" s="39"/>
    </row>
    <row r="37" spans="1:5" ht="12.75">
      <c r="A37" s="10" t="s">
        <v>176</v>
      </c>
      <c r="C37" s="15">
        <f>SUM(C33:C36)</f>
        <v>50282</v>
      </c>
      <c r="D37" s="15"/>
      <c r="E37" s="15">
        <f>SUM(E33:E36)</f>
        <v>53468</v>
      </c>
    </row>
    <row r="38" spans="3:5" ht="12.75">
      <c r="C38" s="15"/>
      <c r="D38" s="15"/>
      <c r="E38" s="15"/>
    </row>
    <row r="39" spans="1:5" ht="12.75">
      <c r="A39" s="10" t="s">
        <v>12</v>
      </c>
      <c r="C39" s="15">
        <f>+Equity!P24</f>
        <v>2181</v>
      </c>
      <c r="D39" s="15"/>
      <c r="E39" s="15">
        <v>2309</v>
      </c>
    </row>
    <row r="40" spans="3:5" ht="12.75">
      <c r="C40" s="15"/>
      <c r="D40" s="15"/>
      <c r="E40" s="15"/>
    </row>
    <row r="41" spans="1:5" ht="12.75">
      <c r="A41" s="10" t="s">
        <v>140</v>
      </c>
      <c r="C41" s="50">
        <f>SUM(C37:C40)</f>
        <v>52463</v>
      </c>
      <c r="D41" s="15"/>
      <c r="E41" s="50">
        <f>SUM(E37:E40)</f>
        <v>55777</v>
      </c>
    </row>
    <row r="42" spans="3:5" ht="12.75">
      <c r="C42" s="15"/>
      <c r="D42" s="15"/>
      <c r="E42" s="15"/>
    </row>
    <row r="43" spans="1:5" ht="12.75">
      <c r="A43" s="10" t="s">
        <v>177</v>
      </c>
      <c r="C43" s="15"/>
      <c r="D43" s="15"/>
      <c r="E43" s="15"/>
    </row>
    <row r="44" spans="2:5" ht="12.75">
      <c r="B44" s="2" t="s">
        <v>178</v>
      </c>
      <c r="C44" s="15">
        <v>67092</v>
      </c>
      <c r="D44" s="15"/>
      <c r="E44" s="15">
        <v>66093</v>
      </c>
    </row>
    <row r="45" spans="2:5" ht="12.75">
      <c r="B45" s="2" t="s">
        <v>179</v>
      </c>
      <c r="C45" s="15">
        <v>4712</v>
      </c>
      <c r="D45" s="15"/>
      <c r="E45" s="15">
        <v>4814</v>
      </c>
    </row>
    <row r="46" spans="2:5" ht="12.75">
      <c r="B46" s="9" t="s">
        <v>183</v>
      </c>
      <c r="C46" s="15">
        <v>0</v>
      </c>
      <c r="D46" s="15"/>
      <c r="E46" s="15">
        <v>2700</v>
      </c>
    </row>
    <row r="47" spans="3:5" ht="12.75">
      <c r="C47" s="15"/>
      <c r="D47" s="15"/>
      <c r="E47" s="15"/>
    </row>
    <row r="48" spans="1:5" ht="12.75">
      <c r="A48" s="10" t="s">
        <v>180</v>
      </c>
      <c r="C48" s="50">
        <f>SUM(C44:C47)</f>
        <v>71804</v>
      </c>
      <c r="D48" s="15"/>
      <c r="E48" s="50">
        <f>SUM(E44:E47)</f>
        <v>73607</v>
      </c>
    </row>
    <row r="49" spans="3:5" ht="12.75">
      <c r="C49" s="15"/>
      <c r="D49" s="15"/>
      <c r="E49" s="15"/>
    </row>
    <row r="50" spans="1:5" ht="12.75">
      <c r="A50" s="52"/>
      <c r="B50" s="9" t="s">
        <v>183</v>
      </c>
      <c r="C50" s="15">
        <v>31488</v>
      </c>
      <c r="D50" s="15"/>
      <c r="E50" s="15">
        <v>33889</v>
      </c>
    </row>
    <row r="51" spans="1:5" ht="12.75">
      <c r="A51" s="52"/>
      <c r="B51" s="2" t="s">
        <v>178</v>
      </c>
      <c r="C51" s="15">
        <v>29603</v>
      </c>
      <c r="D51" s="15"/>
      <c r="E51" s="15">
        <v>31406</v>
      </c>
    </row>
    <row r="52" spans="2:5" ht="12.75">
      <c r="B52" s="2" t="s">
        <v>11</v>
      </c>
      <c r="C52" s="15">
        <v>428</v>
      </c>
      <c r="D52" s="15"/>
      <c r="E52" s="15">
        <v>381</v>
      </c>
    </row>
    <row r="53" spans="3:5" ht="12.75">
      <c r="C53" s="15"/>
      <c r="D53" s="15"/>
      <c r="E53" s="15"/>
    </row>
    <row r="54" spans="1:5" ht="12.75">
      <c r="A54" s="10" t="s">
        <v>181</v>
      </c>
      <c r="C54" s="50">
        <f>SUM(C50:C53)</f>
        <v>61519</v>
      </c>
      <c r="D54" s="15"/>
      <c r="E54" s="50">
        <f>SUM(E50:E53)</f>
        <v>65676</v>
      </c>
    </row>
    <row r="55" spans="3:5" ht="12.75">
      <c r="C55" s="50"/>
      <c r="D55" s="15"/>
      <c r="E55" s="50"/>
    </row>
    <row r="56" spans="1:5" ht="12.75">
      <c r="A56" s="10" t="s">
        <v>141</v>
      </c>
      <c r="C56" s="50">
        <f>+C54+C48</f>
        <v>133323</v>
      </c>
      <c r="D56" s="15"/>
      <c r="E56" s="50">
        <f>+E54+E48</f>
        <v>139283</v>
      </c>
    </row>
    <row r="57" spans="3:7" ht="12.75">
      <c r="C57" s="15"/>
      <c r="D57" s="15"/>
      <c r="E57" s="15"/>
      <c r="G57" s="51"/>
    </row>
    <row r="58" spans="1:7" ht="13.5" thickBot="1">
      <c r="A58" s="10" t="s">
        <v>142</v>
      </c>
      <c r="C58" s="16">
        <f>+C56+C41</f>
        <v>185786</v>
      </c>
      <c r="D58" s="15"/>
      <c r="E58" s="16">
        <f>+E56+E41</f>
        <v>195060</v>
      </c>
      <c r="G58" s="51"/>
    </row>
    <row r="59" spans="3:5" ht="13.5" thickTop="1">
      <c r="C59" s="38"/>
      <c r="D59" s="15"/>
      <c r="E59" s="38"/>
    </row>
    <row r="60" spans="2:5" ht="12.75">
      <c r="B60" s="10" t="s">
        <v>184</v>
      </c>
      <c r="C60" s="15"/>
      <c r="D60" s="15"/>
      <c r="E60" s="15"/>
    </row>
    <row r="61" spans="2:5" ht="12.75">
      <c r="B61" s="10" t="s">
        <v>196</v>
      </c>
      <c r="C61" s="72">
        <f>+C37/C33</f>
        <v>0.5980968240751755</v>
      </c>
      <c r="D61" s="15"/>
      <c r="E61" s="72">
        <f>+E37/E33</f>
        <v>0.6359938146782443</v>
      </c>
    </row>
    <row r="62" spans="2:5" ht="12.75">
      <c r="B62" s="10"/>
      <c r="C62" s="72"/>
      <c r="D62" s="72"/>
      <c r="E62" s="72"/>
    </row>
    <row r="63" ht="12.75">
      <c r="E63" s="91"/>
    </row>
    <row r="64" ht="13.5">
      <c r="A64" s="5" t="s">
        <v>106</v>
      </c>
    </row>
    <row r="65" ht="13.5">
      <c r="A65" s="5" t="s">
        <v>202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7">
      <selection activeCell="J14" sqref="J14"/>
    </sheetView>
  </sheetViews>
  <sheetFormatPr defaultColWidth="9.140625" defaultRowHeight="12.75"/>
  <cols>
    <col min="1" max="1" width="31.8515625" style="14" customWidth="1"/>
    <col min="2" max="2" width="12.7109375" style="14" customWidth="1"/>
    <col min="3" max="3" width="1.7109375" style="14" customWidth="1"/>
    <col min="4" max="4" width="12.7109375" style="14" customWidth="1"/>
    <col min="5" max="5" width="1.7109375" style="14" customWidth="1"/>
    <col min="6" max="6" width="12.7109375" style="14" customWidth="1"/>
    <col min="7" max="7" width="2.00390625" style="14" customWidth="1"/>
    <col min="8" max="8" width="12.7109375" style="14" customWidth="1"/>
    <col min="9" max="9" width="2.57421875" style="14" customWidth="1"/>
    <col min="10" max="10" width="10.8515625" style="14" customWidth="1"/>
    <col min="11" max="11" width="2.57421875" style="14" customWidth="1"/>
    <col min="12" max="12" width="14.00390625" style="14" customWidth="1"/>
    <col min="13" max="13" width="2.7109375" style="14" customWidth="1"/>
    <col min="14" max="14" width="12.7109375" style="14" customWidth="1"/>
    <col min="15" max="15" width="2.57421875" style="14" customWidth="1"/>
    <col min="16" max="16" width="9.140625" style="14" customWidth="1"/>
    <col min="17" max="17" width="2.28125" style="14" customWidth="1"/>
    <col min="18" max="18" width="11.00390625" style="14" customWidth="1"/>
    <col min="19" max="16384" width="9.140625" style="14" customWidth="1"/>
  </cols>
  <sheetData>
    <row r="1" spans="1:5" ht="18.75">
      <c r="A1" s="40" t="s">
        <v>98</v>
      </c>
      <c r="B1" s="20"/>
      <c r="C1" s="20"/>
      <c r="E1" s="20"/>
    </row>
    <row r="3" spans="1:5" ht="14.25">
      <c r="A3" s="20" t="s">
        <v>22</v>
      </c>
      <c r="B3" s="20"/>
      <c r="C3" s="20"/>
      <c r="E3" s="20"/>
    </row>
    <row r="4" spans="1:5" ht="14.25">
      <c r="A4" s="20" t="s">
        <v>227</v>
      </c>
      <c r="B4" s="20"/>
      <c r="C4" s="20"/>
      <c r="E4" s="20"/>
    </row>
    <row r="6" spans="2:14" ht="12.75">
      <c r="B6" s="101" t="s">
        <v>189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8:12" ht="12.75">
      <c r="H7" s="33" t="s">
        <v>71</v>
      </c>
      <c r="I7" s="33"/>
      <c r="J7" s="33"/>
      <c r="K7" s="33"/>
      <c r="L7" s="33" t="s">
        <v>136</v>
      </c>
    </row>
    <row r="8" spans="2:18" ht="12.75">
      <c r="B8" s="33" t="s">
        <v>23</v>
      </c>
      <c r="C8" s="33"/>
      <c r="D8" s="33" t="s">
        <v>110</v>
      </c>
      <c r="E8" s="33"/>
      <c r="F8" s="33" t="s">
        <v>69</v>
      </c>
      <c r="G8" s="33"/>
      <c r="H8" s="33" t="s">
        <v>72</v>
      </c>
      <c r="I8" s="33"/>
      <c r="J8" s="33" t="s">
        <v>166</v>
      </c>
      <c r="K8" s="33"/>
      <c r="L8" s="33" t="s">
        <v>137</v>
      </c>
      <c r="M8" s="33"/>
      <c r="N8" s="33"/>
      <c r="P8" s="33" t="s">
        <v>146</v>
      </c>
      <c r="Q8" s="33"/>
      <c r="R8" s="33" t="s">
        <v>26</v>
      </c>
    </row>
    <row r="9" spans="2:18" ht="12.75">
      <c r="B9" s="33" t="s">
        <v>24</v>
      </c>
      <c r="C9" s="33"/>
      <c r="D9" s="33" t="s">
        <v>111</v>
      </c>
      <c r="E9" s="33"/>
      <c r="F9" s="33" t="s">
        <v>70</v>
      </c>
      <c r="G9" s="33"/>
      <c r="H9" s="33" t="s">
        <v>25</v>
      </c>
      <c r="I9" s="33"/>
      <c r="J9" s="33" t="s">
        <v>25</v>
      </c>
      <c r="K9" s="33"/>
      <c r="L9" s="33" t="s">
        <v>138</v>
      </c>
      <c r="M9" s="33"/>
      <c r="N9" s="33" t="s">
        <v>26</v>
      </c>
      <c r="P9" s="33" t="s">
        <v>147</v>
      </c>
      <c r="Q9" s="33"/>
      <c r="R9" s="33" t="s">
        <v>148</v>
      </c>
    </row>
    <row r="10" spans="2:18" ht="12.75">
      <c r="B10" s="41" t="s">
        <v>6</v>
      </c>
      <c r="C10" s="41"/>
      <c r="D10" s="41" t="s">
        <v>6</v>
      </c>
      <c r="E10" s="41"/>
      <c r="F10" s="41" t="s">
        <v>6</v>
      </c>
      <c r="G10" s="41"/>
      <c r="H10" s="41" t="s">
        <v>6</v>
      </c>
      <c r="I10" s="41"/>
      <c r="J10" s="41" t="s">
        <v>6</v>
      </c>
      <c r="K10" s="41"/>
      <c r="L10" s="41" t="s">
        <v>6</v>
      </c>
      <c r="M10" s="41"/>
      <c r="N10" s="41" t="s">
        <v>6</v>
      </c>
      <c r="P10" s="41" t="s">
        <v>6</v>
      </c>
      <c r="R10" s="41" t="s">
        <v>6</v>
      </c>
    </row>
    <row r="12" ht="12.75">
      <c r="A12" s="42" t="s">
        <v>228</v>
      </c>
    </row>
    <row r="13" ht="12.75">
      <c r="A13" s="43" t="s">
        <v>229</v>
      </c>
    </row>
    <row r="16" spans="1:18" ht="12.75">
      <c r="A16" s="14" t="s">
        <v>27</v>
      </c>
      <c r="B16" s="38"/>
      <c r="C16" s="15"/>
      <c r="D16" s="38"/>
      <c r="E16" s="15"/>
      <c r="F16" s="38"/>
      <c r="G16" s="15"/>
      <c r="H16" s="38"/>
      <c r="I16" s="15"/>
      <c r="J16" s="38"/>
      <c r="K16" s="15"/>
      <c r="L16" s="38"/>
      <c r="M16" s="15"/>
      <c r="N16" s="38"/>
      <c r="P16" s="38"/>
      <c r="R16" s="38"/>
    </row>
    <row r="17" spans="1:18" ht="12.75">
      <c r="A17" s="44" t="s">
        <v>204</v>
      </c>
      <c r="B17" s="15">
        <v>84070</v>
      </c>
      <c r="C17" s="15"/>
      <c r="D17" s="15">
        <v>-39</v>
      </c>
      <c r="E17" s="15"/>
      <c r="F17" s="15">
        <v>15374</v>
      </c>
      <c r="G17" s="15"/>
      <c r="H17" s="15">
        <v>0</v>
      </c>
      <c r="I17" s="15"/>
      <c r="J17" s="15">
        <v>11571</v>
      </c>
      <c r="K17" s="15"/>
      <c r="L17" s="15">
        <v>-57508</v>
      </c>
      <c r="M17" s="15"/>
      <c r="N17" s="15">
        <f>SUM(B17:L17)</f>
        <v>53468</v>
      </c>
      <c r="O17" s="15"/>
      <c r="P17" s="15">
        <v>2309</v>
      </c>
      <c r="R17" s="15">
        <f aca="true" t="shared" si="0" ref="R17:R25">SUM(N17:P17)</f>
        <v>55777</v>
      </c>
    </row>
    <row r="18" spans="1:18" ht="12.75">
      <c r="A18" s="4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f>SUM(B18:L18)</f>
        <v>0</v>
      </c>
      <c r="P18" s="15"/>
      <c r="R18" s="15"/>
    </row>
    <row r="19" spans="1:18" ht="12.75">
      <c r="A19" s="14" t="s">
        <v>28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v>0</v>
      </c>
      <c r="I19" s="15"/>
      <c r="J19" s="15">
        <v>0</v>
      </c>
      <c r="K19" s="15"/>
      <c r="L19" s="15">
        <f>+Income!D36</f>
        <v>-3186</v>
      </c>
      <c r="M19" s="15"/>
      <c r="N19" s="15">
        <f>SUM(B19:M19)</f>
        <v>-3186</v>
      </c>
      <c r="P19" s="15">
        <f>194-158-2</f>
        <v>34</v>
      </c>
      <c r="R19" s="15">
        <f t="shared" si="0"/>
        <v>-3152</v>
      </c>
    </row>
    <row r="20" spans="1:18" ht="12.75">
      <c r="A20" s="44" t="s">
        <v>29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f>SUM(B20:M20)</f>
        <v>0</v>
      </c>
      <c r="P20" s="15"/>
      <c r="R20" s="15"/>
    </row>
    <row r="21" spans="1:18" ht="12.75">
      <c r="A21" s="4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5"/>
      <c r="R21" s="15"/>
    </row>
    <row r="22" spans="1:18" ht="12.75">
      <c r="A22" s="14" t="s">
        <v>218</v>
      </c>
      <c r="B22" s="15">
        <v>0</v>
      </c>
      <c r="C22" s="15"/>
      <c r="D22" s="15">
        <v>0</v>
      </c>
      <c r="E22" s="15"/>
      <c r="F22" s="15">
        <v>0</v>
      </c>
      <c r="G22" s="15"/>
      <c r="H22" s="15">
        <v>0</v>
      </c>
      <c r="I22" s="15"/>
      <c r="J22" s="15">
        <v>0</v>
      </c>
      <c r="K22" s="15"/>
      <c r="L22" s="15">
        <v>0</v>
      </c>
      <c r="M22" s="15"/>
      <c r="N22" s="15">
        <f>SUM(B22:M22)</f>
        <v>0</v>
      </c>
      <c r="P22" s="15">
        <v>-162</v>
      </c>
      <c r="R22" s="15">
        <f t="shared" si="0"/>
        <v>-162</v>
      </c>
    </row>
    <row r="23" spans="2:18" ht="12.75">
      <c r="B23" s="39"/>
      <c r="C23" s="15"/>
      <c r="D23" s="38"/>
      <c r="E23" s="15"/>
      <c r="F23" s="39"/>
      <c r="G23" s="38"/>
      <c r="H23" s="39"/>
      <c r="I23" s="38"/>
      <c r="J23" s="39"/>
      <c r="K23" s="38"/>
      <c r="L23" s="39"/>
      <c r="M23" s="38"/>
      <c r="N23" s="39"/>
      <c r="P23" s="39"/>
      <c r="R23" s="39"/>
    </row>
    <row r="24" spans="1:18" ht="12.75">
      <c r="A24" s="14" t="s">
        <v>30</v>
      </c>
      <c r="B24" s="99">
        <f>SUM(B17:B22)</f>
        <v>84070</v>
      </c>
      <c r="C24" s="15"/>
      <c r="D24" s="99">
        <f>SUM(D17:D22)</f>
        <v>-39</v>
      </c>
      <c r="E24" s="15"/>
      <c r="F24" s="99">
        <f>SUM(F17:F22)</f>
        <v>15374</v>
      </c>
      <c r="G24" s="45"/>
      <c r="H24" s="99">
        <f>SUM(H17:H22)</f>
        <v>0</v>
      </c>
      <c r="I24" s="45"/>
      <c r="J24" s="99">
        <f>SUM(J17:J22)</f>
        <v>11571</v>
      </c>
      <c r="K24" s="45"/>
      <c r="L24" s="99">
        <f>SUM(L17:L22)</f>
        <v>-60694</v>
      </c>
      <c r="M24" s="45"/>
      <c r="N24" s="99">
        <f>SUM(N17:N22)</f>
        <v>50282</v>
      </c>
      <c r="P24" s="99">
        <f>SUM(P17:P22)</f>
        <v>2181</v>
      </c>
      <c r="R24" s="99">
        <f t="shared" si="0"/>
        <v>52463</v>
      </c>
    </row>
    <row r="25" spans="1:18" ht="13.5" thickBot="1">
      <c r="A25" s="44" t="s">
        <v>229</v>
      </c>
      <c r="B25" s="100"/>
      <c r="C25" s="15"/>
      <c r="D25" s="100"/>
      <c r="E25" s="15"/>
      <c r="F25" s="100"/>
      <c r="G25" s="45"/>
      <c r="H25" s="100"/>
      <c r="I25" s="45"/>
      <c r="J25" s="100"/>
      <c r="K25" s="45"/>
      <c r="L25" s="100"/>
      <c r="M25" s="45"/>
      <c r="N25" s="100"/>
      <c r="P25" s="100"/>
      <c r="R25" s="100">
        <f t="shared" si="0"/>
        <v>0</v>
      </c>
    </row>
    <row r="26" spans="2:14" ht="13.5" thickTop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ht="12.75">
      <c r="A28" s="42" t="s">
        <v>228</v>
      </c>
    </row>
    <row r="29" ht="12.75">
      <c r="A29" s="43" t="s">
        <v>230</v>
      </c>
    </row>
    <row r="32" spans="1:18" ht="12.75">
      <c r="A32" s="14" t="s">
        <v>27</v>
      </c>
      <c r="B32" s="38"/>
      <c r="C32" s="15"/>
      <c r="D32" s="38"/>
      <c r="E32" s="15"/>
      <c r="F32" s="38"/>
      <c r="G32" s="15"/>
      <c r="H32" s="38"/>
      <c r="I32" s="15"/>
      <c r="J32" s="38"/>
      <c r="K32" s="15"/>
      <c r="L32" s="38"/>
      <c r="M32" s="15"/>
      <c r="N32" s="38"/>
      <c r="P32" s="38"/>
      <c r="R32" s="38"/>
    </row>
    <row r="33" spans="1:18" ht="12.75">
      <c r="A33" s="44" t="s">
        <v>190</v>
      </c>
      <c r="B33" s="15">
        <v>84070</v>
      </c>
      <c r="C33" s="15"/>
      <c r="D33" s="15">
        <v>-39</v>
      </c>
      <c r="E33" s="15"/>
      <c r="F33" s="15">
        <v>15374</v>
      </c>
      <c r="G33" s="15"/>
      <c r="H33" s="15">
        <v>66</v>
      </c>
      <c r="I33" s="15"/>
      <c r="J33" s="15">
        <v>11571</v>
      </c>
      <c r="K33" s="15"/>
      <c r="L33" s="15">
        <v>-43426</v>
      </c>
      <c r="M33" s="15"/>
      <c r="N33" s="15">
        <f>SUM(B33:L33)</f>
        <v>67616</v>
      </c>
      <c r="O33" s="15"/>
      <c r="P33" s="15">
        <v>2655</v>
      </c>
      <c r="R33" s="15">
        <f>SUM(N33:P33)</f>
        <v>70271</v>
      </c>
    </row>
    <row r="34" spans="1:18" ht="12.75">
      <c r="A34" s="4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15"/>
      <c r="R34" s="15"/>
    </row>
    <row r="35" spans="1:18" ht="12.75">
      <c r="A35" s="14" t="s">
        <v>28</v>
      </c>
      <c r="B35" s="15">
        <v>0</v>
      </c>
      <c r="C35" s="15"/>
      <c r="D35" s="15">
        <v>0</v>
      </c>
      <c r="E35" s="15"/>
      <c r="F35" s="15">
        <v>0</v>
      </c>
      <c r="G35" s="15"/>
      <c r="H35" s="15">
        <v>0</v>
      </c>
      <c r="I35" s="15"/>
      <c r="J35" s="15">
        <v>0</v>
      </c>
      <c r="K35" s="15"/>
      <c r="L35" s="15">
        <f>+Income!E36</f>
        <v>-301</v>
      </c>
      <c r="M35" s="15"/>
      <c r="N35" s="15">
        <f>SUM(B35:M35)</f>
        <v>-301</v>
      </c>
      <c r="P35" s="15">
        <v>369</v>
      </c>
      <c r="R35" s="15">
        <f>SUM(N35:P35)</f>
        <v>68</v>
      </c>
    </row>
    <row r="36" spans="1:18" ht="12.75">
      <c r="A36" s="44" t="s">
        <v>29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P36" s="15"/>
      <c r="R36" s="15"/>
    </row>
    <row r="37" spans="1:18" ht="12.75">
      <c r="A37" s="4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P37" s="15"/>
      <c r="R37" s="15"/>
    </row>
    <row r="38" spans="1:18" ht="12.75">
      <c r="A38" s="14" t="s">
        <v>218</v>
      </c>
      <c r="B38" s="15">
        <v>0</v>
      </c>
      <c r="C38" s="15"/>
      <c r="D38" s="15">
        <v>0</v>
      </c>
      <c r="E38" s="15"/>
      <c r="F38" s="15">
        <v>0</v>
      </c>
      <c r="G38" s="15"/>
      <c r="H38" s="15">
        <v>0</v>
      </c>
      <c r="I38" s="15"/>
      <c r="J38" s="15">
        <v>0</v>
      </c>
      <c r="K38" s="15"/>
      <c r="L38" s="15">
        <v>0</v>
      </c>
      <c r="M38" s="15"/>
      <c r="N38" s="15">
        <f>SUM(B38:M38)</f>
        <v>0</v>
      </c>
      <c r="P38" s="15">
        <v>-542</v>
      </c>
      <c r="R38" s="15">
        <f>SUM(N38:P38)</f>
        <v>-542</v>
      </c>
    </row>
    <row r="39" spans="2:18" ht="12.75">
      <c r="B39" s="39"/>
      <c r="C39" s="15"/>
      <c r="D39" s="38"/>
      <c r="E39" s="15"/>
      <c r="F39" s="39"/>
      <c r="G39" s="38"/>
      <c r="H39" s="39"/>
      <c r="I39" s="38"/>
      <c r="J39" s="39"/>
      <c r="K39" s="38"/>
      <c r="L39" s="39"/>
      <c r="M39" s="38"/>
      <c r="N39" s="39"/>
      <c r="P39" s="39"/>
      <c r="R39" s="39"/>
    </row>
    <row r="40" spans="1:18" ht="12.75">
      <c r="A40" s="14" t="s">
        <v>30</v>
      </c>
      <c r="B40" s="99">
        <f>SUM(B33:B38)</f>
        <v>84070</v>
      </c>
      <c r="C40" s="15"/>
      <c r="D40" s="99">
        <f>SUM(D33:D38)</f>
        <v>-39</v>
      </c>
      <c r="E40" s="15"/>
      <c r="F40" s="99">
        <f>SUM(F33:F38)</f>
        <v>15374</v>
      </c>
      <c r="G40" s="45"/>
      <c r="H40" s="99">
        <f>SUM(H33:H38)</f>
        <v>66</v>
      </c>
      <c r="I40" s="45"/>
      <c r="J40" s="99">
        <f>SUM(J33:J38)</f>
        <v>11571</v>
      </c>
      <c r="K40" s="45"/>
      <c r="L40" s="99">
        <f>SUM(L33:L38)</f>
        <v>-43727</v>
      </c>
      <c r="M40" s="45"/>
      <c r="N40" s="99">
        <f>SUM(N33:N38)</f>
        <v>67315</v>
      </c>
      <c r="P40" s="99">
        <f>SUM(P33:P38)</f>
        <v>2482</v>
      </c>
      <c r="R40" s="99">
        <f>SUM(N40:P40)</f>
        <v>69797</v>
      </c>
    </row>
    <row r="41" spans="1:18" ht="13.5" thickBot="1">
      <c r="A41" s="44" t="s">
        <v>230</v>
      </c>
      <c r="B41" s="100"/>
      <c r="C41" s="15"/>
      <c r="D41" s="100"/>
      <c r="E41" s="15"/>
      <c r="F41" s="100"/>
      <c r="G41" s="45"/>
      <c r="H41" s="100"/>
      <c r="I41" s="45"/>
      <c r="J41" s="100"/>
      <c r="K41" s="45"/>
      <c r="L41" s="100"/>
      <c r="M41" s="45"/>
      <c r="N41" s="100"/>
      <c r="P41" s="100"/>
      <c r="R41" s="100">
        <f>SUM(N41:P41)</f>
        <v>0</v>
      </c>
    </row>
    <row r="42" ht="13.5" thickTop="1"/>
    <row r="43" ht="13.5">
      <c r="A43" s="46" t="s">
        <v>200</v>
      </c>
    </row>
    <row r="44" ht="13.5">
      <c r="A44" s="46"/>
    </row>
  </sheetData>
  <mergeCells count="19">
    <mergeCell ref="L40:L41"/>
    <mergeCell ref="N40:N41"/>
    <mergeCell ref="P40:P41"/>
    <mergeCell ref="R40:R41"/>
    <mergeCell ref="J24:J25"/>
    <mergeCell ref="D40:D41"/>
    <mergeCell ref="F40:F41"/>
    <mergeCell ref="H40:H41"/>
    <mergeCell ref="J40:J41"/>
    <mergeCell ref="B40:B41"/>
    <mergeCell ref="B6:N6"/>
    <mergeCell ref="P24:P25"/>
    <mergeCell ref="R24:R25"/>
    <mergeCell ref="N24:N25"/>
    <mergeCell ref="F24:F25"/>
    <mergeCell ref="H24:H25"/>
    <mergeCell ref="L24:L25"/>
    <mergeCell ref="B24:B25"/>
    <mergeCell ref="D24:D25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workbookViewId="0" topLeftCell="A1">
      <selection activeCell="E1" sqref="E1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4" customWidth="1"/>
    <col min="4" max="4" width="2.7109375" style="2" customWidth="1"/>
    <col min="5" max="5" width="15.7109375" style="14" customWidth="1"/>
    <col min="6" max="16384" width="9.140625" style="2" customWidth="1"/>
  </cols>
  <sheetData>
    <row r="1" spans="1:4" ht="18.75">
      <c r="A1" s="13" t="s">
        <v>98</v>
      </c>
      <c r="D1" s="9"/>
    </row>
    <row r="2" ht="12.75">
      <c r="D2" s="9"/>
    </row>
    <row r="3" spans="1:4" ht="14.25">
      <c r="A3" s="1" t="s">
        <v>41</v>
      </c>
      <c r="D3" s="9"/>
    </row>
    <row r="4" spans="1:4" ht="14.25">
      <c r="A4" s="1" t="s">
        <v>227</v>
      </c>
      <c r="D4" s="9"/>
    </row>
    <row r="5" spans="3:5" ht="12.75">
      <c r="C5" s="48" t="s">
        <v>197</v>
      </c>
      <c r="D5" s="19"/>
      <c r="E5" s="48" t="s">
        <v>170</v>
      </c>
    </row>
    <row r="6" spans="3:5" ht="12.75">
      <c r="C6" s="49" t="s">
        <v>233</v>
      </c>
      <c r="D6" s="7"/>
      <c r="E6" s="49" t="s">
        <v>233</v>
      </c>
    </row>
    <row r="7" spans="3:5" ht="12.75">
      <c r="C7" s="49" t="s">
        <v>224</v>
      </c>
      <c r="D7" s="7"/>
      <c r="E7" s="49" t="s">
        <v>225</v>
      </c>
    </row>
    <row r="8" spans="3:5" ht="12.75">
      <c r="C8" s="41" t="s">
        <v>6</v>
      </c>
      <c r="D8" s="8"/>
      <c r="E8" s="41" t="s">
        <v>6</v>
      </c>
    </row>
    <row r="9" ht="12.75">
      <c r="D9" s="9"/>
    </row>
    <row r="10" spans="1:5" ht="12.75">
      <c r="A10" s="2" t="s">
        <v>153</v>
      </c>
      <c r="C10" s="15">
        <v>-3094</v>
      </c>
      <c r="D10" s="12"/>
      <c r="E10" s="15">
        <v>-425</v>
      </c>
    </row>
    <row r="11" spans="3:5" ht="12.75">
      <c r="C11" s="15"/>
      <c r="D11" s="12"/>
      <c r="E11" s="15"/>
    </row>
    <row r="12" spans="1:5" ht="12.75">
      <c r="A12" s="2" t="s">
        <v>80</v>
      </c>
      <c r="C12" s="15"/>
      <c r="D12" s="12"/>
      <c r="E12" s="15"/>
    </row>
    <row r="13" spans="2:5" ht="12.75">
      <c r="B13" s="2" t="s">
        <v>217</v>
      </c>
      <c r="C13" s="15">
        <v>6927</v>
      </c>
      <c r="D13" s="12"/>
      <c r="E13" s="15">
        <v>7396</v>
      </c>
    </row>
    <row r="14" spans="3:5" ht="12.75">
      <c r="C14" s="39"/>
      <c r="D14" s="12"/>
      <c r="E14" s="39"/>
    </row>
    <row r="15" spans="1:5" ht="12.75">
      <c r="A15" s="2" t="s">
        <v>74</v>
      </c>
      <c r="C15" s="15">
        <f>SUM(C10:C13)</f>
        <v>3833</v>
      </c>
      <c r="D15" s="12"/>
      <c r="E15" s="15">
        <f>SUM(E10:E13)</f>
        <v>6971</v>
      </c>
    </row>
    <row r="16" spans="3:5" ht="12.75">
      <c r="C16" s="15"/>
      <c r="D16" s="12"/>
      <c r="E16" s="15"/>
    </row>
    <row r="17" spans="1:5" ht="12.75">
      <c r="A17" s="2" t="s">
        <v>33</v>
      </c>
      <c r="C17" s="15"/>
      <c r="D17" s="12"/>
      <c r="E17" s="15"/>
    </row>
    <row r="18" spans="2:5" ht="12.75">
      <c r="B18" s="2" t="s">
        <v>31</v>
      </c>
      <c r="C18" s="15">
        <v>4875</v>
      </c>
      <c r="D18" s="12"/>
      <c r="E18" s="15">
        <v>8330</v>
      </c>
    </row>
    <row r="19" spans="2:5" ht="12.75">
      <c r="B19" s="2" t="s">
        <v>32</v>
      </c>
      <c r="C19" s="15">
        <v>-1325</v>
      </c>
      <c r="D19" s="12"/>
      <c r="E19" s="15">
        <v>-4004</v>
      </c>
    </row>
    <row r="20" spans="3:5" ht="12.75">
      <c r="C20" s="39"/>
      <c r="D20" s="12"/>
      <c r="E20" s="39"/>
    </row>
    <row r="21" spans="1:5" ht="12.75">
      <c r="A21" s="2" t="s">
        <v>96</v>
      </c>
      <c r="C21" s="38">
        <f>SUM(C15:C19)</f>
        <v>7383</v>
      </c>
      <c r="D21" s="12"/>
      <c r="E21" s="38">
        <f>SUM(E15:E19)</f>
        <v>11297</v>
      </c>
    </row>
    <row r="22" spans="3:5" ht="12.75">
      <c r="C22" s="15"/>
      <c r="D22" s="12"/>
      <c r="E22" s="15"/>
    </row>
    <row r="23" spans="1:5" ht="12.75">
      <c r="A23" s="2" t="s">
        <v>34</v>
      </c>
      <c r="C23" s="15">
        <v>-132</v>
      </c>
      <c r="D23" s="12"/>
      <c r="E23" s="15">
        <v>-621</v>
      </c>
    </row>
    <row r="24" spans="1:5" ht="12.75">
      <c r="A24" s="2" t="s">
        <v>152</v>
      </c>
      <c r="C24" s="15">
        <v>566</v>
      </c>
      <c r="D24" s="12"/>
      <c r="E24" s="15">
        <v>275</v>
      </c>
    </row>
    <row r="25" spans="3:5" ht="12.75">
      <c r="C25" s="39"/>
      <c r="D25" s="12"/>
      <c r="E25" s="39"/>
    </row>
    <row r="26" spans="1:5" ht="12.75">
      <c r="A26" s="2" t="s">
        <v>75</v>
      </c>
      <c r="C26" s="50">
        <f>SUM(C21:C25)</f>
        <v>7817</v>
      </c>
      <c r="D26" s="12"/>
      <c r="E26" s="50">
        <f>SUM(E21:E25)</f>
        <v>10951</v>
      </c>
    </row>
    <row r="27" spans="3:5" ht="12.75">
      <c r="C27" s="15"/>
      <c r="D27" s="12"/>
      <c r="E27" s="15"/>
    </row>
    <row r="28" spans="1:5" ht="12.75">
      <c r="A28" s="2" t="s">
        <v>81</v>
      </c>
      <c r="C28" s="15"/>
      <c r="D28" s="12"/>
      <c r="E28" s="15"/>
    </row>
    <row r="29" spans="2:5" ht="12.75">
      <c r="B29" s="14" t="s">
        <v>205</v>
      </c>
      <c r="C29" s="15">
        <v>-176</v>
      </c>
      <c r="D29" s="12"/>
      <c r="E29" s="15">
        <v>-50</v>
      </c>
    </row>
    <row r="30" spans="2:5" ht="12.75">
      <c r="B30" s="2" t="s">
        <v>37</v>
      </c>
      <c r="C30" s="15">
        <v>-4875</v>
      </c>
      <c r="D30" s="12"/>
      <c r="E30" s="15">
        <v>-4103</v>
      </c>
    </row>
    <row r="31" spans="2:5" ht="12.75">
      <c r="B31" s="2" t="s">
        <v>234</v>
      </c>
      <c r="C31" s="15">
        <v>0</v>
      </c>
      <c r="D31" s="12"/>
      <c r="E31" s="15">
        <v>-2120</v>
      </c>
    </row>
    <row r="32" spans="2:5" ht="12.75">
      <c r="B32" s="2" t="s">
        <v>38</v>
      </c>
      <c r="C32" s="15">
        <v>234</v>
      </c>
      <c r="D32" s="12"/>
      <c r="E32" s="15">
        <v>445</v>
      </c>
    </row>
    <row r="33" spans="2:5" ht="12.75">
      <c r="B33" s="2" t="s">
        <v>235</v>
      </c>
      <c r="C33" s="15">
        <v>0</v>
      </c>
      <c r="D33" s="12"/>
      <c r="E33" s="15">
        <v>2</v>
      </c>
    </row>
    <row r="34" spans="2:5" ht="12.75">
      <c r="B34" s="2" t="s">
        <v>36</v>
      </c>
      <c r="C34" s="15">
        <v>44</v>
      </c>
      <c r="D34" s="12"/>
      <c r="E34" s="15">
        <v>68</v>
      </c>
    </row>
    <row r="35" spans="2:5" ht="12.75">
      <c r="B35" s="2" t="s">
        <v>88</v>
      </c>
      <c r="C35" s="15">
        <v>444</v>
      </c>
      <c r="D35" s="12"/>
      <c r="E35" s="15">
        <v>-1094</v>
      </c>
    </row>
    <row r="36" spans="3:5" ht="12.75">
      <c r="C36" s="15"/>
      <c r="D36" s="12"/>
      <c r="E36" s="15"/>
    </row>
    <row r="37" spans="1:5" ht="12.75">
      <c r="A37" s="2" t="s">
        <v>76</v>
      </c>
      <c r="C37" s="50">
        <f>SUM(C29:C36)</f>
        <v>-4329</v>
      </c>
      <c r="D37" s="12"/>
      <c r="E37" s="50">
        <f>SUM(E29:E36)</f>
        <v>-6852</v>
      </c>
    </row>
    <row r="38" spans="3:5" ht="12.75">
      <c r="C38" s="15"/>
      <c r="D38" s="12"/>
      <c r="E38" s="15"/>
    </row>
    <row r="39" spans="1:5" ht="12.75">
      <c r="A39" s="2" t="s">
        <v>82</v>
      </c>
      <c r="C39" s="15"/>
      <c r="D39" s="12"/>
      <c r="E39" s="15"/>
    </row>
    <row r="40" spans="2:5" ht="12.75">
      <c r="B40" s="2" t="s">
        <v>39</v>
      </c>
      <c r="C40" s="15">
        <f>-1743-166</f>
        <v>-1909</v>
      </c>
      <c r="D40" s="12"/>
      <c r="E40" s="15">
        <v>-3475</v>
      </c>
    </row>
    <row r="41" spans="2:5" ht="12.75">
      <c r="B41" s="2" t="s">
        <v>35</v>
      </c>
      <c r="C41" s="15">
        <v>-3430</v>
      </c>
      <c r="D41" s="12"/>
      <c r="E41" s="15">
        <v>-3434</v>
      </c>
    </row>
    <row r="42" spans="2:5" ht="12.75">
      <c r="B42" s="2" t="s">
        <v>206</v>
      </c>
      <c r="C42" s="15">
        <v>-162</v>
      </c>
      <c r="D42" s="12"/>
      <c r="E42" s="15">
        <v>-542</v>
      </c>
    </row>
    <row r="43" spans="3:5" ht="12.75">
      <c r="C43" s="15"/>
      <c r="D43" s="12"/>
      <c r="E43" s="15"/>
    </row>
    <row r="44" spans="1:5" ht="12.75">
      <c r="A44" s="2" t="s">
        <v>77</v>
      </c>
      <c r="C44" s="50">
        <f>SUM(C40:C43)</f>
        <v>-5501</v>
      </c>
      <c r="D44" s="12"/>
      <c r="E44" s="50">
        <f>SUM(E40:E43)</f>
        <v>-7451</v>
      </c>
    </row>
    <row r="45" spans="3:5" ht="12.75">
      <c r="C45" s="15"/>
      <c r="D45" s="12"/>
      <c r="E45" s="15"/>
    </row>
    <row r="46" spans="1:5" ht="12.75">
      <c r="A46" s="2" t="s">
        <v>78</v>
      </c>
      <c r="C46" s="15">
        <f>C26+C37+C44</f>
        <v>-2013</v>
      </c>
      <c r="D46" s="12"/>
      <c r="E46" s="15">
        <f>E26+E37+E44</f>
        <v>-3352</v>
      </c>
    </row>
    <row r="47" spans="3:5" ht="12.75">
      <c r="C47" s="15"/>
      <c r="D47" s="12"/>
      <c r="E47" s="15"/>
    </row>
    <row r="48" spans="1:5" ht="12.75">
      <c r="A48" s="2" t="s">
        <v>40</v>
      </c>
      <c r="C48" s="15">
        <v>-28</v>
      </c>
      <c r="D48" s="12"/>
      <c r="E48" s="15">
        <v>600</v>
      </c>
    </row>
    <row r="49" spans="3:5" ht="12.75">
      <c r="C49" s="15"/>
      <c r="D49" s="12"/>
      <c r="E49" s="15"/>
    </row>
    <row r="50" spans="1:5" ht="13.5" thickBot="1">
      <c r="A50" s="2" t="s">
        <v>79</v>
      </c>
      <c r="C50" s="16">
        <f>C46+C48</f>
        <v>-2041</v>
      </c>
      <c r="D50" s="12"/>
      <c r="E50" s="16">
        <f>E46+E48</f>
        <v>-2752</v>
      </c>
    </row>
    <row r="51" spans="3:5" ht="13.5" thickTop="1">
      <c r="C51" s="15"/>
      <c r="D51" s="12"/>
      <c r="E51" s="15"/>
    </row>
    <row r="52" spans="1:5" ht="12.75">
      <c r="A52" s="2" t="s">
        <v>122</v>
      </c>
      <c r="C52" s="15"/>
      <c r="D52" s="12"/>
      <c r="E52" s="15"/>
    </row>
    <row r="53" spans="3:5" ht="12.75">
      <c r="C53" s="15"/>
      <c r="D53" s="12"/>
      <c r="E53" s="15"/>
    </row>
    <row r="54" spans="1:5" ht="12.75">
      <c r="A54" s="2" t="s">
        <v>99</v>
      </c>
      <c r="C54" s="15">
        <v>1207</v>
      </c>
      <c r="D54" s="12"/>
      <c r="E54" s="15">
        <v>1955</v>
      </c>
    </row>
    <row r="55" spans="1:5" ht="12.75">
      <c r="A55" s="2" t="s">
        <v>100</v>
      </c>
      <c r="C55" s="39">
        <v>372</v>
      </c>
      <c r="D55" s="12"/>
      <c r="E55" s="39">
        <v>2180</v>
      </c>
    </row>
    <row r="56" spans="1:5" ht="12.75">
      <c r="A56" s="2" t="s">
        <v>103</v>
      </c>
      <c r="C56" s="15">
        <f>SUM(C54:C55)</f>
        <v>1579</v>
      </c>
      <c r="D56" s="12"/>
      <c r="E56" s="15">
        <f>SUM(E54:E55)</f>
        <v>4135</v>
      </c>
    </row>
    <row r="57" spans="1:5" ht="12.75">
      <c r="A57" s="2" t="s">
        <v>101</v>
      </c>
      <c r="C57" s="15">
        <v>-3248</v>
      </c>
      <c r="D57" s="12"/>
      <c r="E57" s="15">
        <v>-4707</v>
      </c>
    </row>
    <row r="58" spans="1:5" ht="12.75">
      <c r="A58" s="2" t="s">
        <v>102</v>
      </c>
      <c r="C58" s="15">
        <v>-372</v>
      </c>
      <c r="D58" s="12"/>
      <c r="E58" s="15">
        <v>-2180</v>
      </c>
    </row>
    <row r="59" spans="3:5" ht="13.5" thickBot="1">
      <c r="C59" s="16">
        <f>SUM(C56:C58)</f>
        <v>-2041</v>
      </c>
      <c r="D59" s="12"/>
      <c r="E59" s="16">
        <f>SUM(E56:E58)</f>
        <v>-2752</v>
      </c>
    </row>
    <row r="60" spans="3:5" ht="13.5" thickTop="1">
      <c r="C60" s="15"/>
      <c r="D60" s="12"/>
      <c r="E60" s="15"/>
    </row>
    <row r="61" spans="1:4" ht="13.5">
      <c r="A61" s="5" t="s">
        <v>121</v>
      </c>
      <c r="D61" s="9"/>
    </row>
    <row r="62" spans="1:4" ht="13.5">
      <c r="A62" s="5" t="s">
        <v>203</v>
      </c>
      <c r="D62" s="9"/>
    </row>
    <row r="63" ht="12.75">
      <c r="D63" s="9"/>
    </row>
    <row r="64" ht="12.75">
      <c r="D64" s="9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8"/>
  <sheetViews>
    <sheetView tabSelected="1" view="pageBreakPreview" zoomScale="80" zoomScaleSheetLayoutView="80" workbookViewId="0" topLeftCell="A1">
      <selection activeCell="C145" sqref="C145"/>
    </sheetView>
  </sheetViews>
  <sheetFormatPr defaultColWidth="9.140625" defaultRowHeight="12.75"/>
  <cols>
    <col min="1" max="1" width="7.7109375" style="14" customWidth="1"/>
    <col min="2" max="2" width="3.7109375" style="14" customWidth="1"/>
    <col min="3" max="3" width="28.421875" style="14" customWidth="1"/>
    <col min="4" max="4" width="12.7109375" style="14" customWidth="1"/>
    <col min="5" max="5" width="14.00390625" style="14" customWidth="1"/>
    <col min="6" max="6" width="13.8515625" style="14" customWidth="1"/>
    <col min="7" max="7" width="14.140625" style="14" customWidth="1"/>
    <col min="8" max="8" width="13.7109375" style="14" customWidth="1"/>
    <col min="9" max="9" width="15.57421875" style="14" customWidth="1"/>
    <col min="10" max="16384" width="9.140625" style="14" customWidth="1"/>
  </cols>
  <sheetData>
    <row r="1" spans="1:2" ht="18.75">
      <c r="A1" s="40" t="s">
        <v>98</v>
      </c>
      <c r="B1" s="20"/>
    </row>
    <row r="2" ht="12.75">
      <c r="A2" s="44"/>
    </row>
    <row r="3" spans="1:2" ht="15.75">
      <c r="A3" s="68" t="s">
        <v>42</v>
      </c>
      <c r="B3" s="20"/>
    </row>
    <row r="4" spans="1:2" ht="15.75">
      <c r="A4" s="68" t="s">
        <v>227</v>
      </c>
      <c r="B4" s="20"/>
    </row>
    <row r="5" spans="1:8" ht="15">
      <c r="A5" s="55"/>
      <c r="B5" s="55"/>
      <c r="C5" s="55"/>
      <c r="D5" s="55"/>
      <c r="E5" s="55"/>
      <c r="F5" s="55"/>
      <c r="G5" s="55"/>
      <c r="H5" s="55"/>
    </row>
    <row r="6" spans="1:8" ht="15">
      <c r="A6" s="55"/>
      <c r="B6" s="55"/>
      <c r="C6" s="55"/>
      <c r="D6" s="55"/>
      <c r="E6" s="55"/>
      <c r="F6" s="55"/>
      <c r="G6" s="55"/>
      <c r="H6" s="55"/>
    </row>
    <row r="7" spans="1:8" ht="15">
      <c r="A7" s="54">
        <v>1</v>
      </c>
      <c r="B7" s="54"/>
      <c r="C7" s="20" t="s">
        <v>43</v>
      </c>
      <c r="D7" s="55"/>
      <c r="E7" s="55"/>
      <c r="F7" s="55"/>
      <c r="G7" s="55"/>
      <c r="H7" s="55"/>
    </row>
    <row r="8" spans="1:8" ht="15">
      <c r="A8" s="54"/>
      <c r="B8" s="54"/>
      <c r="C8" s="55"/>
      <c r="D8" s="55"/>
      <c r="E8" s="55"/>
      <c r="F8" s="55"/>
      <c r="G8" s="55"/>
      <c r="H8" s="55"/>
    </row>
    <row r="9" spans="1:8" ht="15">
      <c r="A9" s="54"/>
      <c r="B9" s="54"/>
      <c r="C9" s="55" t="s">
        <v>127</v>
      </c>
      <c r="D9" s="55"/>
      <c r="E9" s="55"/>
      <c r="F9" s="55"/>
      <c r="G9" s="55"/>
      <c r="H9" s="55"/>
    </row>
    <row r="10" spans="1:8" ht="15">
      <c r="A10" s="54"/>
      <c r="B10" s="54"/>
      <c r="C10" s="55" t="s">
        <v>128</v>
      </c>
      <c r="D10" s="55"/>
      <c r="E10" s="55"/>
      <c r="F10" s="55"/>
      <c r="G10" s="55"/>
      <c r="H10" s="55"/>
    </row>
    <row r="11" spans="1:8" ht="15">
      <c r="A11" s="54"/>
      <c r="B11" s="54"/>
      <c r="C11" s="55" t="s">
        <v>129</v>
      </c>
      <c r="D11" s="55"/>
      <c r="E11" s="55"/>
      <c r="F11" s="55"/>
      <c r="G11" s="55"/>
      <c r="H11" s="55"/>
    </row>
    <row r="12" spans="1:8" ht="15">
      <c r="A12" s="54"/>
      <c r="B12" s="54"/>
      <c r="C12" s="55"/>
      <c r="D12" s="55"/>
      <c r="E12" s="55"/>
      <c r="F12" s="55"/>
      <c r="G12" s="55"/>
      <c r="H12" s="55"/>
    </row>
    <row r="13" spans="1:8" ht="15">
      <c r="A13" s="54"/>
      <c r="B13" s="54"/>
      <c r="C13" s="55" t="s">
        <v>131</v>
      </c>
      <c r="D13" s="55"/>
      <c r="E13" s="55"/>
      <c r="F13" s="55"/>
      <c r="G13" s="55"/>
      <c r="H13" s="55"/>
    </row>
    <row r="14" spans="1:8" ht="15">
      <c r="A14" s="54"/>
      <c r="B14" s="54"/>
      <c r="C14" s="55" t="s">
        <v>207</v>
      </c>
      <c r="D14" s="55"/>
      <c r="E14" s="55"/>
      <c r="F14" s="55"/>
      <c r="G14" s="55"/>
      <c r="H14" s="55"/>
    </row>
    <row r="15" spans="1:8" ht="15">
      <c r="A15" s="54"/>
      <c r="B15" s="54"/>
      <c r="C15" s="55" t="s">
        <v>130</v>
      </c>
      <c r="D15" s="55"/>
      <c r="E15" s="55"/>
      <c r="F15" s="55"/>
      <c r="G15" s="55"/>
      <c r="H15" s="55"/>
    </row>
    <row r="16" spans="1:8" ht="15">
      <c r="A16" s="54"/>
      <c r="B16" s="54"/>
      <c r="C16" s="55" t="s">
        <v>208</v>
      </c>
      <c r="D16" s="55"/>
      <c r="E16" s="55"/>
      <c r="F16" s="55"/>
      <c r="G16" s="55"/>
      <c r="H16" s="55"/>
    </row>
    <row r="17" spans="1:8" ht="15">
      <c r="A17" s="54"/>
      <c r="B17" s="54"/>
      <c r="C17" s="55"/>
      <c r="D17" s="55"/>
      <c r="E17" s="55"/>
      <c r="F17" s="55"/>
      <c r="G17" s="55"/>
      <c r="H17" s="55"/>
    </row>
    <row r="18" spans="1:8" ht="15">
      <c r="A18" s="54"/>
      <c r="B18" s="54"/>
      <c r="C18" s="55"/>
      <c r="D18" s="55"/>
      <c r="E18" s="55"/>
      <c r="F18" s="55"/>
      <c r="G18" s="55"/>
      <c r="H18" s="55"/>
    </row>
    <row r="19" spans="1:8" ht="15">
      <c r="A19" s="54">
        <v>2</v>
      </c>
      <c r="B19" s="54"/>
      <c r="C19" s="20" t="s">
        <v>132</v>
      </c>
      <c r="D19" s="55"/>
      <c r="E19" s="55"/>
      <c r="F19" s="55"/>
      <c r="G19" s="55"/>
      <c r="H19" s="55"/>
    </row>
    <row r="20" spans="1:8" ht="15">
      <c r="A20" s="54"/>
      <c r="B20" s="54"/>
      <c r="C20" s="55"/>
      <c r="D20" s="55"/>
      <c r="E20" s="55"/>
      <c r="F20" s="55"/>
      <c r="G20" s="55"/>
      <c r="H20" s="55"/>
    </row>
    <row r="21" spans="1:8" ht="15">
      <c r="A21" s="54"/>
      <c r="B21" s="54"/>
      <c r="C21" s="55" t="s">
        <v>133</v>
      </c>
      <c r="D21" s="55"/>
      <c r="E21" s="55"/>
      <c r="F21" s="55"/>
      <c r="G21" s="55"/>
      <c r="H21" s="55"/>
    </row>
    <row r="22" spans="1:8" ht="15">
      <c r="A22" s="54"/>
      <c r="B22" s="54"/>
      <c r="C22" s="55" t="s">
        <v>211</v>
      </c>
      <c r="D22" s="55"/>
      <c r="E22" s="55"/>
      <c r="F22" s="55"/>
      <c r="G22" s="55"/>
      <c r="H22" s="55"/>
    </row>
    <row r="23" spans="1:8" ht="15">
      <c r="A23" s="54"/>
      <c r="B23" s="56"/>
      <c r="C23" s="55"/>
      <c r="D23" s="55"/>
      <c r="E23" s="55"/>
      <c r="F23" s="55"/>
      <c r="G23" s="55"/>
      <c r="H23" s="55"/>
    </row>
    <row r="24" spans="1:8" ht="15">
      <c r="A24" s="54"/>
      <c r="B24" s="56"/>
      <c r="C24" s="55"/>
      <c r="D24" s="55"/>
      <c r="E24" s="55"/>
      <c r="F24" s="55"/>
      <c r="G24" s="55"/>
      <c r="H24" s="55"/>
    </row>
    <row r="25" spans="1:8" ht="15">
      <c r="A25" s="54">
        <v>3</v>
      </c>
      <c r="B25" s="54"/>
      <c r="C25" s="20" t="s">
        <v>97</v>
      </c>
      <c r="D25" s="55"/>
      <c r="E25" s="55"/>
      <c r="F25" s="55"/>
      <c r="G25" s="55"/>
      <c r="H25" s="55"/>
    </row>
    <row r="26" spans="1:8" ht="15">
      <c r="A26" s="54"/>
      <c r="B26" s="54"/>
      <c r="C26" s="55"/>
      <c r="D26" s="55"/>
      <c r="E26" s="55"/>
      <c r="F26" s="55"/>
      <c r="G26" s="55"/>
      <c r="H26" s="55"/>
    </row>
    <row r="27" spans="1:8" ht="15">
      <c r="A27" s="54"/>
      <c r="B27" s="54"/>
      <c r="C27" s="55" t="s">
        <v>209</v>
      </c>
      <c r="D27" s="55"/>
      <c r="E27" s="55"/>
      <c r="F27" s="55"/>
      <c r="G27" s="55"/>
      <c r="H27" s="55"/>
    </row>
    <row r="28" spans="1:8" ht="15">
      <c r="A28" s="54"/>
      <c r="B28" s="54"/>
      <c r="C28" s="55" t="s">
        <v>134</v>
      </c>
      <c r="D28" s="55"/>
      <c r="E28" s="55"/>
      <c r="F28" s="55"/>
      <c r="G28" s="55"/>
      <c r="H28" s="55"/>
    </row>
    <row r="29" spans="1:8" ht="15">
      <c r="A29" s="54"/>
      <c r="B29" s="54"/>
      <c r="C29" s="55"/>
      <c r="D29" s="55"/>
      <c r="E29" s="55"/>
      <c r="F29" s="55"/>
      <c r="G29" s="55"/>
      <c r="H29" s="55"/>
    </row>
    <row r="30" spans="1:8" ht="15">
      <c r="A30" s="54"/>
      <c r="B30" s="54"/>
      <c r="C30" s="55"/>
      <c r="D30" s="55"/>
      <c r="E30" s="55"/>
      <c r="F30" s="55"/>
      <c r="G30" s="55"/>
      <c r="H30" s="55"/>
    </row>
    <row r="31" spans="1:8" ht="15">
      <c r="A31" s="54">
        <v>4</v>
      </c>
      <c r="B31" s="54"/>
      <c r="C31" s="20" t="s">
        <v>44</v>
      </c>
      <c r="D31" s="55"/>
      <c r="E31" s="55"/>
      <c r="F31" s="55"/>
      <c r="G31" s="55"/>
      <c r="H31" s="55"/>
    </row>
    <row r="32" spans="1:8" ht="15">
      <c r="A32" s="54"/>
      <c r="B32" s="54"/>
      <c r="C32" s="55"/>
      <c r="D32" s="55"/>
      <c r="E32" s="55"/>
      <c r="F32" s="55"/>
      <c r="G32" s="55"/>
      <c r="H32" s="55"/>
    </row>
    <row r="33" spans="1:8" ht="15">
      <c r="A33" s="54"/>
      <c r="B33" s="54"/>
      <c r="C33" s="55" t="s">
        <v>231</v>
      </c>
      <c r="D33" s="55"/>
      <c r="E33" s="55"/>
      <c r="F33" s="55"/>
      <c r="G33" s="55"/>
      <c r="H33" s="55"/>
    </row>
    <row r="34" spans="1:8" ht="15">
      <c r="A34" s="54"/>
      <c r="B34" s="54"/>
      <c r="C34" s="55"/>
      <c r="D34" s="55"/>
      <c r="E34" s="55"/>
      <c r="F34" s="55"/>
      <c r="G34" s="55"/>
      <c r="H34" s="55"/>
    </row>
    <row r="35" spans="1:8" ht="15">
      <c r="A35" s="54"/>
      <c r="B35" s="54"/>
      <c r="C35" s="55"/>
      <c r="D35" s="55"/>
      <c r="E35" s="55"/>
      <c r="F35" s="55"/>
      <c r="G35" s="55"/>
      <c r="H35" s="55"/>
    </row>
    <row r="36" spans="1:8" ht="15">
      <c r="A36" s="54">
        <v>5</v>
      </c>
      <c r="B36" s="54"/>
      <c r="C36" s="20" t="s">
        <v>154</v>
      </c>
      <c r="D36" s="55"/>
      <c r="E36" s="55"/>
      <c r="F36" s="55"/>
      <c r="G36" s="55"/>
      <c r="H36" s="55"/>
    </row>
    <row r="37" spans="1:8" ht="15">
      <c r="A37" s="54"/>
      <c r="B37" s="54"/>
      <c r="C37" s="55"/>
      <c r="D37" s="55"/>
      <c r="E37" s="55"/>
      <c r="F37" s="55"/>
      <c r="G37" s="55"/>
      <c r="H37" s="55"/>
    </row>
    <row r="38" spans="1:8" ht="15">
      <c r="A38" s="54"/>
      <c r="B38" s="54"/>
      <c r="C38" s="55" t="s">
        <v>156</v>
      </c>
      <c r="D38" s="55"/>
      <c r="E38" s="55"/>
      <c r="F38" s="55"/>
      <c r="G38" s="55"/>
      <c r="H38" s="55"/>
    </row>
    <row r="39" spans="1:8" ht="15">
      <c r="A39" s="54"/>
      <c r="B39" s="54"/>
      <c r="C39" s="55" t="s">
        <v>163</v>
      </c>
      <c r="D39" s="55"/>
      <c r="E39" s="55"/>
      <c r="F39" s="55"/>
      <c r="G39" s="55"/>
      <c r="H39" s="55"/>
    </row>
    <row r="40" spans="1:8" ht="15">
      <c r="A40" s="54"/>
      <c r="B40" s="54"/>
      <c r="C40" s="75"/>
      <c r="D40" s="55"/>
      <c r="E40" s="55"/>
      <c r="F40" s="55"/>
      <c r="G40" s="55"/>
      <c r="H40" s="55"/>
    </row>
    <row r="41" spans="1:8" ht="15">
      <c r="A41" s="54"/>
      <c r="B41" s="54"/>
      <c r="C41" s="55"/>
      <c r="D41" s="55"/>
      <c r="E41" s="55"/>
      <c r="F41" s="55"/>
      <c r="G41" s="55"/>
      <c r="H41" s="55"/>
    </row>
    <row r="42" spans="1:8" ht="15">
      <c r="A42" s="54">
        <v>6</v>
      </c>
      <c r="B42" s="54"/>
      <c r="C42" s="20" t="s">
        <v>73</v>
      </c>
      <c r="D42" s="55"/>
      <c r="E42" s="55"/>
      <c r="F42" s="55"/>
      <c r="G42" s="55"/>
      <c r="H42" s="55"/>
    </row>
    <row r="43" spans="1:8" ht="15">
      <c r="A43" s="54"/>
      <c r="B43" s="54"/>
      <c r="C43" s="55"/>
      <c r="D43" s="55"/>
      <c r="E43" s="55"/>
      <c r="F43" s="55"/>
      <c r="G43" s="55"/>
      <c r="H43" s="55"/>
    </row>
    <row r="44" spans="1:8" ht="15">
      <c r="A44" s="54"/>
      <c r="B44" s="54"/>
      <c r="C44" s="55" t="s">
        <v>114</v>
      </c>
      <c r="D44" s="55"/>
      <c r="E44" s="55"/>
      <c r="F44" s="55"/>
      <c r="G44" s="55"/>
      <c r="H44" s="55"/>
    </row>
    <row r="45" spans="1:8" ht="15">
      <c r="A45" s="54"/>
      <c r="B45" s="54"/>
      <c r="C45" s="55" t="s">
        <v>115</v>
      </c>
      <c r="D45" s="55"/>
      <c r="E45" s="55"/>
      <c r="F45" s="55"/>
      <c r="G45" s="55"/>
      <c r="H45" s="55"/>
    </row>
    <row r="46" spans="1:8" ht="15">
      <c r="A46" s="54"/>
      <c r="B46" s="54"/>
      <c r="C46" s="55"/>
      <c r="D46" s="55"/>
      <c r="E46" s="55"/>
      <c r="F46" s="55"/>
      <c r="G46" s="55"/>
      <c r="H46" s="55"/>
    </row>
    <row r="47" spans="1:8" ht="15">
      <c r="A47" s="54"/>
      <c r="B47" s="54"/>
      <c r="C47" s="55"/>
      <c r="D47" s="55"/>
      <c r="E47" s="55"/>
      <c r="F47" s="55"/>
      <c r="G47" s="55"/>
      <c r="H47" s="55"/>
    </row>
    <row r="48" spans="1:8" ht="15">
      <c r="A48" s="54">
        <v>7</v>
      </c>
      <c r="B48" s="54"/>
      <c r="C48" s="20" t="s">
        <v>116</v>
      </c>
      <c r="D48" s="55"/>
      <c r="E48" s="55"/>
      <c r="F48" s="55"/>
      <c r="G48" s="55"/>
      <c r="H48" s="55"/>
    </row>
    <row r="49" spans="1:8" ht="15">
      <c r="A49" s="54"/>
      <c r="B49" s="54"/>
      <c r="C49" s="55"/>
      <c r="D49" s="55"/>
      <c r="E49" s="55"/>
      <c r="F49" s="55"/>
      <c r="G49" s="55"/>
      <c r="H49" s="55"/>
    </row>
    <row r="50" spans="1:8" ht="15">
      <c r="A50" s="54"/>
      <c r="B50" s="54"/>
      <c r="C50" s="55" t="s">
        <v>210</v>
      </c>
      <c r="H50" s="55"/>
    </row>
    <row r="51" spans="1:8" ht="15">
      <c r="A51" s="54"/>
      <c r="B51" s="54"/>
      <c r="C51" s="55" t="s">
        <v>248</v>
      </c>
      <c r="H51" s="55"/>
    </row>
    <row r="52" spans="1:10" ht="15">
      <c r="A52" s="54"/>
      <c r="B52" s="54"/>
      <c r="C52" s="55"/>
      <c r="H52" s="55"/>
      <c r="J52" s="14" t="s">
        <v>236</v>
      </c>
    </row>
    <row r="53" spans="1:8" ht="15">
      <c r="A53" s="54"/>
      <c r="B53" s="54"/>
      <c r="C53" s="55"/>
      <c r="F53" s="92" t="s">
        <v>249</v>
      </c>
      <c r="H53" s="55"/>
    </row>
    <row r="54" spans="1:8" ht="15">
      <c r="A54" s="54"/>
      <c r="B54" s="54"/>
      <c r="C54" s="55"/>
      <c r="F54" s="92" t="s">
        <v>250</v>
      </c>
      <c r="H54" s="55"/>
    </row>
    <row r="55" spans="1:8" ht="15">
      <c r="A55" s="54"/>
      <c r="B55" s="54"/>
      <c r="C55" s="55"/>
      <c r="F55" s="92"/>
      <c r="H55" s="55"/>
    </row>
    <row r="56" spans="1:8" ht="15">
      <c r="A56" s="54"/>
      <c r="B56" s="54"/>
      <c r="C56" s="55" t="s">
        <v>253</v>
      </c>
      <c r="F56" s="57">
        <v>3792</v>
      </c>
      <c r="H56" s="55"/>
    </row>
    <row r="57" spans="1:8" ht="15">
      <c r="A57" s="54"/>
      <c r="B57" s="54"/>
      <c r="C57" s="55" t="s">
        <v>251</v>
      </c>
      <c r="F57" s="57">
        <v>-293</v>
      </c>
      <c r="H57" s="55"/>
    </row>
    <row r="58" spans="1:8" ht="15">
      <c r="A58" s="54"/>
      <c r="B58" s="54"/>
      <c r="C58" s="55"/>
      <c r="F58" s="57"/>
      <c r="G58" s="55"/>
      <c r="H58" s="55"/>
    </row>
    <row r="59" spans="1:8" ht="15.75" thickBot="1">
      <c r="A59" s="54"/>
      <c r="B59" s="54"/>
      <c r="C59" s="55" t="s">
        <v>252</v>
      </c>
      <c r="D59" s="55"/>
      <c r="E59" s="55"/>
      <c r="F59" s="73">
        <f>SUM(F56:F57)</f>
        <v>3499</v>
      </c>
      <c r="G59" s="55"/>
      <c r="H59" s="55"/>
    </row>
    <row r="60" spans="1:8" ht="15.75" thickTop="1">
      <c r="A60" s="54"/>
      <c r="B60" s="54"/>
      <c r="C60" s="55"/>
      <c r="D60" s="55"/>
      <c r="E60" s="55"/>
      <c r="F60" s="67"/>
      <c r="G60" s="55"/>
      <c r="H60" s="55"/>
    </row>
    <row r="61" spans="1:8" ht="15">
      <c r="A61" s="54">
        <v>8</v>
      </c>
      <c r="B61" s="54"/>
      <c r="C61" s="20" t="s">
        <v>45</v>
      </c>
      <c r="D61" s="55"/>
      <c r="E61" s="55"/>
      <c r="F61" s="55"/>
      <c r="G61" s="55"/>
      <c r="H61" s="55"/>
    </row>
    <row r="62" spans="1:8" ht="15">
      <c r="A62" s="54"/>
      <c r="B62" s="54"/>
      <c r="C62" s="55"/>
      <c r="D62" s="55"/>
      <c r="E62" s="55"/>
      <c r="F62" s="55"/>
      <c r="G62" s="55"/>
      <c r="H62" s="55"/>
    </row>
    <row r="63" spans="1:8" ht="15">
      <c r="A63" s="54"/>
      <c r="B63" s="54"/>
      <c r="C63" s="55" t="s">
        <v>123</v>
      </c>
      <c r="D63" s="55"/>
      <c r="E63" s="55"/>
      <c r="F63" s="55"/>
      <c r="G63" s="55"/>
      <c r="H63" s="55"/>
    </row>
    <row r="64" spans="1:8" ht="15">
      <c r="A64" s="54"/>
      <c r="B64" s="54"/>
      <c r="C64" s="55"/>
      <c r="D64" s="55"/>
      <c r="E64" s="55"/>
      <c r="F64" s="55"/>
      <c r="G64" s="55"/>
      <c r="H64" s="55"/>
    </row>
    <row r="65" spans="1:8" ht="15">
      <c r="A65" s="54"/>
      <c r="B65" s="54"/>
      <c r="C65" s="55"/>
      <c r="D65" s="55"/>
      <c r="E65" s="55"/>
      <c r="F65" s="55"/>
      <c r="G65" s="55"/>
      <c r="H65" s="55"/>
    </row>
    <row r="66" spans="1:8" ht="15">
      <c r="A66" s="54">
        <v>9</v>
      </c>
      <c r="B66" s="54"/>
      <c r="C66" s="20" t="s">
        <v>46</v>
      </c>
      <c r="D66" s="55"/>
      <c r="E66" s="55"/>
      <c r="F66" s="55"/>
      <c r="G66" s="55"/>
      <c r="H66" s="55"/>
    </row>
    <row r="67" spans="1:8" ht="15">
      <c r="A67" s="54"/>
      <c r="B67" s="54"/>
      <c r="C67" s="55"/>
      <c r="D67" s="55"/>
      <c r="E67" s="55"/>
      <c r="F67" s="55"/>
      <c r="G67" s="55"/>
      <c r="H67" s="55"/>
    </row>
    <row r="68" spans="1:8" ht="15">
      <c r="A68" s="54"/>
      <c r="B68" s="54"/>
      <c r="C68" s="55" t="s">
        <v>47</v>
      </c>
      <c r="D68" s="55"/>
      <c r="E68" s="55"/>
      <c r="F68" s="55"/>
      <c r="G68" s="55"/>
      <c r="H68" s="55"/>
    </row>
    <row r="69" spans="1:8" ht="15">
      <c r="A69" s="54"/>
      <c r="B69" s="54"/>
      <c r="C69" s="55"/>
      <c r="D69" s="55"/>
      <c r="F69" s="55"/>
      <c r="G69" s="56" t="s">
        <v>83</v>
      </c>
      <c r="H69" s="55"/>
    </row>
    <row r="70" spans="1:8" ht="15">
      <c r="A70" s="54"/>
      <c r="B70" s="54"/>
      <c r="C70" s="55"/>
      <c r="D70" s="55"/>
      <c r="F70" s="56" t="s">
        <v>7</v>
      </c>
      <c r="G70" s="56" t="s">
        <v>84</v>
      </c>
      <c r="H70" s="55"/>
    </row>
    <row r="71" spans="1:8" ht="15">
      <c r="A71" s="54"/>
      <c r="B71" s="54"/>
      <c r="C71" s="55"/>
      <c r="D71" s="55"/>
      <c r="F71" s="58" t="s">
        <v>6</v>
      </c>
      <c r="G71" s="58" t="s">
        <v>6</v>
      </c>
      <c r="H71" s="55"/>
    </row>
    <row r="72" spans="1:8" ht="15">
      <c r="A72" s="54"/>
      <c r="B72" s="54"/>
      <c r="C72" s="55"/>
      <c r="D72" s="55"/>
      <c r="F72" s="57"/>
      <c r="G72" s="57"/>
      <c r="H72" s="55"/>
    </row>
    <row r="73" spans="1:8" ht="15">
      <c r="A73" s="54"/>
      <c r="B73" s="54"/>
      <c r="C73" s="55" t="s">
        <v>48</v>
      </c>
      <c r="D73" s="55"/>
      <c r="F73" s="57">
        <v>67339</v>
      </c>
      <c r="G73" s="57">
        <v>1378</v>
      </c>
      <c r="H73" s="55"/>
    </row>
    <row r="74" spans="1:8" ht="15">
      <c r="A74" s="54"/>
      <c r="B74" s="54"/>
      <c r="C74" s="55" t="s">
        <v>159</v>
      </c>
      <c r="D74" s="55"/>
      <c r="F74" s="57">
        <v>25046</v>
      </c>
      <c r="G74" s="57">
        <v>219</v>
      </c>
      <c r="H74" s="55"/>
    </row>
    <row r="75" spans="1:8" ht="15">
      <c r="A75" s="54"/>
      <c r="B75" s="54"/>
      <c r="C75" s="55" t="s">
        <v>160</v>
      </c>
      <c r="D75" s="55"/>
      <c r="F75" s="57">
        <v>5695</v>
      </c>
      <c r="G75" s="57">
        <v>-1630</v>
      </c>
      <c r="H75" s="55"/>
    </row>
    <row r="76" spans="1:8" ht="14.25" customHeight="1">
      <c r="A76" s="54"/>
      <c r="B76" s="54"/>
      <c r="C76" s="55" t="s">
        <v>168</v>
      </c>
      <c r="D76" s="55"/>
      <c r="F76" s="57">
        <v>0</v>
      </c>
      <c r="G76" s="57">
        <v>-3061</v>
      </c>
      <c r="H76" s="55"/>
    </row>
    <row r="77" spans="1:8" ht="15">
      <c r="A77" s="54"/>
      <c r="B77" s="54"/>
      <c r="C77" s="55"/>
      <c r="D77" s="55"/>
      <c r="F77" s="57"/>
      <c r="G77" s="57"/>
      <c r="H77" s="55"/>
    </row>
    <row r="78" spans="1:8" ht="15.75" thickBot="1">
      <c r="A78" s="54"/>
      <c r="B78" s="54"/>
      <c r="C78" s="55"/>
      <c r="D78" s="55"/>
      <c r="F78" s="73">
        <f>SUM(F73:F77)</f>
        <v>98080</v>
      </c>
      <c r="G78" s="73">
        <f>SUM(G73:G77)</f>
        <v>-3094</v>
      </c>
      <c r="H78" s="55"/>
    </row>
    <row r="79" spans="1:8" ht="15.75" thickTop="1">
      <c r="A79" s="55"/>
      <c r="B79" s="55"/>
      <c r="C79" s="55"/>
      <c r="D79" s="55"/>
      <c r="E79" s="55"/>
      <c r="F79" s="55"/>
      <c r="G79" s="55"/>
      <c r="H79" s="55"/>
    </row>
    <row r="80" spans="1:8" ht="15">
      <c r="A80" s="54"/>
      <c r="B80" s="54"/>
      <c r="C80" s="55"/>
      <c r="D80" s="55"/>
      <c r="E80" s="55"/>
      <c r="F80" s="55"/>
      <c r="G80" s="55"/>
      <c r="H80" s="55"/>
    </row>
    <row r="81" spans="1:8" ht="15">
      <c r="A81" s="54">
        <v>10</v>
      </c>
      <c r="B81" s="54"/>
      <c r="C81" s="20" t="s">
        <v>49</v>
      </c>
      <c r="D81" s="55"/>
      <c r="E81" s="55"/>
      <c r="F81" s="55"/>
      <c r="G81" s="55"/>
      <c r="H81" s="55"/>
    </row>
    <row r="82" spans="1:8" ht="15">
      <c r="A82" s="54"/>
      <c r="B82" s="54"/>
      <c r="C82" s="55"/>
      <c r="D82" s="55"/>
      <c r="E82" s="55"/>
      <c r="F82" s="55"/>
      <c r="G82" s="55"/>
      <c r="H82" s="55"/>
    </row>
    <row r="83" spans="1:8" ht="15">
      <c r="A83" s="54"/>
      <c r="B83" s="54"/>
      <c r="C83" s="55" t="s">
        <v>164</v>
      </c>
      <c r="D83" s="55"/>
      <c r="E83" s="55"/>
      <c r="F83" s="55"/>
      <c r="G83" s="55"/>
      <c r="H83" s="55"/>
    </row>
    <row r="84" spans="1:8" ht="15">
      <c r="A84" s="54"/>
      <c r="B84" s="54"/>
      <c r="C84" s="55" t="s">
        <v>165</v>
      </c>
      <c r="D84" s="55"/>
      <c r="E84" s="55"/>
      <c r="F84" s="55"/>
      <c r="G84" s="55"/>
      <c r="H84" s="55"/>
    </row>
    <row r="85" spans="1:8" ht="15">
      <c r="A85" s="54"/>
      <c r="B85" s="54"/>
      <c r="C85" s="55"/>
      <c r="D85" s="55"/>
      <c r="E85" s="55"/>
      <c r="F85" s="55"/>
      <c r="G85" s="55"/>
      <c r="H85" s="55"/>
    </row>
    <row r="86" spans="1:8" ht="15">
      <c r="A86" s="54"/>
      <c r="B86" s="54"/>
      <c r="C86" s="55"/>
      <c r="D86" s="55"/>
      <c r="E86" s="55"/>
      <c r="F86" s="55"/>
      <c r="G86" s="55"/>
      <c r="H86" s="55"/>
    </row>
    <row r="87" spans="1:8" ht="15">
      <c r="A87" s="54">
        <v>11</v>
      </c>
      <c r="B87" s="54"/>
      <c r="C87" s="20" t="s">
        <v>50</v>
      </c>
      <c r="D87" s="55"/>
      <c r="E87" s="55"/>
      <c r="F87" s="55"/>
      <c r="G87" s="55"/>
      <c r="H87" s="55"/>
    </row>
    <row r="88" spans="1:8" ht="15">
      <c r="A88" s="54"/>
      <c r="B88" s="54"/>
      <c r="C88" s="55"/>
      <c r="D88" s="55"/>
      <c r="E88" s="55"/>
      <c r="F88" s="55"/>
      <c r="G88" s="55"/>
      <c r="H88" s="55"/>
    </row>
    <row r="89" spans="1:8" ht="15">
      <c r="A89" s="54"/>
      <c r="B89" s="54"/>
      <c r="C89" s="55" t="s">
        <v>169</v>
      </c>
      <c r="D89" s="55"/>
      <c r="E89" s="55"/>
      <c r="F89" s="55"/>
      <c r="G89" s="55"/>
      <c r="H89" s="55"/>
    </row>
    <row r="90" spans="1:8" ht="15">
      <c r="A90" s="54"/>
      <c r="B90" s="54"/>
      <c r="C90" s="55" t="s">
        <v>212</v>
      </c>
      <c r="D90" s="55"/>
      <c r="E90" s="55"/>
      <c r="F90" s="55"/>
      <c r="G90" s="55"/>
      <c r="H90" s="55"/>
    </row>
    <row r="91" spans="1:8" ht="15">
      <c r="A91" s="54"/>
      <c r="B91" s="54"/>
      <c r="C91" s="55"/>
      <c r="D91" s="55"/>
      <c r="E91" s="55"/>
      <c r="F91" s="55"/>
      <c r="G91" s="55"/>
      <c r="H91" s="55"/>
    </row>
    <row r="92" spans="1:8" ht="15">
      <c r="A92" s="54"/>
      <c r="B92" s="54"/>
      <c r="C92" s="55"/>
      <c r="D92" s="55"/>
      <c r="E92" s="55"/>
      <c r="F92" s="55"/>
      <c r="G92" s="55"/>
      <c r="H92" s="55"/>
    </row>
    <row r="93" spans="1:8" ht="15">
      <c r="A93" s="54">
        <v>12</v>
      </c>
      <c r="B93" s="54"/>
      <c r="C93" s="20" t="s">
        <v>51</v>
      </c>
      <c r="D93" s="55"/>
      <c r="E93" s="55"/>
      <c r="F93" s="55"/>
      <c r="G93" s="55"/>
      <c r="H93" s="55"/>
    </row>
    <row r="94" spans="1:8" ht="15">
      <c r="A94" s="54"/>
      <c r="B94" s="54"/>
      <c r="C94" s="55"/>
      <c r="D94" s="55"/>
      <c r="E94" s="55"/>
      <c r="F94" s="55"/>
      <c r="G94" s="55"/>
      <c r="H94" s="55"/>
    </row>
    <row r="95" spans="1:8" ht="15">
      <c r="A95" s="54"/>
      <c r="B95" s="54"/>
      <c r="C95" s="55" t="s">
        <v>161</v>
      </c>
      <c r="D95" s="55"/>
      <c r="E95" s="55"/>
      <c r="F95" s="55"/>
      <c r="G95" s="55"/>
      <c r="H95" s="55"/>
    </row>
    <row r="96" spans="1:8" ht="15">
      <c r="A96" s="54"/>
      <c r="B96" s="54"/>
      <c r="C96" s="55"/>
      <c r="D96" s="55"/>
      <c r="E96" s="55"/>
      <c r="F96" s="55"/>
      <c r="G96" s="55"/>
      <c r="H96" s="55"/>
    </row>
    <row r="97" spans="1:8" ht="15">
      <c r="A97" s="54"/>
      <c r="B97" s="54"/>
      <c r="C97" s="55"/>
      <c r="D97" s="55"/>
      <c r="E97" s="55"/>
      <c r="F97" s="55"/>
      <c r="G97" s="55"/>
      <c r="H97" s="55"/>
    </row>
    <row r="98" spans="1:8" ht="15">
      <c r="A98" s="54">
        <v>13</v>
      </c>
      <c r="B98" s="54"/>
      <c r="C98" s="20" t="s">
        <v>52</v>
      </c>
      <c r="D98" s="55"/>
      <c r="E98" s="55"/>
      <c r="F98" s="55"/>
      <c r="G98" s="55"/>
      <c r="H98" s="55"/>
    </row>
    <row r="99" spans="1:8" ht="15">
      <c r="A99" s="54"/>
      <c r="B99" s="54"/>
      <c r="C99" s="55"/>
      <c r="D99" s="55"/>
      <c r="E99" s="55"/>
      <c r="F99" s="55"/>
      <c r="G99" s="55"/>
      <c r="H99" s="55"/>
    </row>
    <row r="100" spans="1:8" ht="15">
      <c r="A100" s="54"/>
      <c r="B100" s="54"/>
      <c r="C100" s="59" t="s">
        <v>89</v>
      </c>
      <c r="D100" s="55"/>
      <c r="E100" s="55"/>
      <c r="F100" s="55"/>
      <c r="G100" s="55"/>
      <c r="H100" s="55"/>
    </row>
    <row r="101" spans="1:8" ht="15">
      <c r="A101" s="54"/>
      <c r="B101" s="54"/>
      <c r="C101" s="55" t="s">
        <v>119</v>
      </c>
      <c r="D101" s="55"/>
      <c r="E101" s="55"/>
      <c r="F101" s="55"/>
      <c r="G101" s="55"/>
      <c r="H101" s="55"/>
    </row>
    <row r="102" spans="1:8" ht="15">
      <c r="A102" s="54"/>
      <c r="B102" s="54"/>
      <c r="C102" s="55" t="s">
        <v>213</v>
      </c>
      <c r="D102" s="55"/>
      <c r="E102" s="55"/>
      <c r="F102" s="55"/>
      <c r="G102" s="55"/>
      <c r="H102" s="55"/>
    </row>
    <row r="103" spans="1:8" ht="15">
      <c r="A103" s="54"/>
      <c r="B103" s="54"/>
      <c r="C103" s="55" t="s">
        <v>120</v>
      </c>
      <c r="D103" s="55"/>
      <c r="E103" s="55"/>
      <c r="F103" s="55"/>
      <c r="G103" s="55"/>
      <c r="H103" s="55"/>
    </row>
    <row r="104" spans="1:8" ht="15">
      <c r="A104" s="54"/>
      <c r="B104" s="54"/>
      <c r="C104" s="71"/>
      <c r="D104" s="55"/>
      <c r="E104" s="55"/>
      <c r="F104" s="55"/>
      <c r="G104" s="55"/>
      <c r="H104" s="55"/>
    </row>
    <row r="105" spans="1:8" ht="15">
      <c r="A105" s="54"/>
      <c r="B105" s="54"/>
      <c r="C105" s="59" t="s">
        <v>90</v>
      </c>
      <c r="D105" s="55"/>
      <c r="E105" s="55"/>
      <c r="F105" s="55"/>
      <c r="G105" s="55"/>
      <c r="H105" s="55"/>
    </row>
    <row r="106" spans="1:8" ht="15">
      <c r="A106" s="54"/>
      <c r="B106" s="54"/>
      <c r="C106" s="55" t="s">
        <v>91</v>
      </c>
      <c r="D106" s="55"/>
      <c r="E106" s="55"/>
      <c r="F106" s="55"/>
      <c r="G106" s="55"/>
      <c r="H106" s="55"/>
    </row>
    <row r="107" spans="1:8" ht="15">
      <c r="A107" s="54"/>
      <c r="B107" s="54"/>
      <c r="C107" s="55" t="s">
        <v>237</v>
      </c>
      <c r="D107" s="55"/>
      <c r="E107" s="55"/>
      <c r="F107" s="55"/>
      <c r="G107" s="55"/>
      <c r="H107" s="55"/>
    </row>
    <row r="108" spans="1:8" ht="15">
      <c r="A108" s="54"/>
      <c r="B108" s="54"/>
      <c r="C108" s="55"/>
      <c r="D108" s="55"/>
      <c r="E108" s="55"/>
      <c r="F108" s="55"/>
      <c r="G108" s="55"/>
      <c r="H108" s="55"/>
    </row>
    <row r="109" spans="1:8" ht="15">
      <c r="A109" s="54"/>
      <c r="B109" s="54"/>
      <c r="C109" s="55"/>
      <c r="D109" s="55"/>
      <c r="E109" s="55"/>
      <c r="F109" s="55"/>
      <c r="G109" s="55"/>
      <c r="H109" s="55"/>
    </row>
    <row r="110" spans="1:8" ht="15">
      <c r="A110" s="54">
        <v>14</v>
      </c>
      <c r="B110" s="54"/>
      <c r="C110" s="60" t="s">
        <v>144</v>
      </c>
      <c r="D110" s="55"/>
      <c r="E110" s="55"/>
      <c r="F110" s="55"/>
      <c r="G110" s="55"/>
      <c r="H110" s="55"/>
    </row>
    <row r="111" spans="1:8" ht="15">
      <c r="A111" s="54"/>
      <c r="B111" s="54"/>
      <c r="C111" s="55"/>
      <c r="D111" s="55"/>
      <c r="E111" s="55"/>
      <c r="F111" s="55"/>
      <c r="G111" s="55"/>
      <c r="H111" s="55"/>
    </row>
    <row r="112" spans="1:8" ht="15">
      <c r="A112" s="94">
        <v>14.1</v>
      </c>
      <c r="B112" s="54"/>
      <c r="C112" s="20" t="s">
        <v>85</v>
      </c>
      <c r="D112" s="55"/>
      <c r="E112" s="55"/>
      <c r="F112" s="55"/>
      <c r="G112" s="55"/>
      <c r="H112" s="55"/>
    </row>
    <row r="113" spans="1:8" ht="15">
      <c r="A113" s="54"/>
      <c r="B113" s="54"/>
      <c r="C113" s="55"/>
      <c r="D113" s="55"/>
      <c r="E113" s="55"/>
      <c r="F113" s="55"/>
      <c r="G113" s="55"/>
      <c r="H113" s="55"/>
    </row>
    <row r="114" spans="1:8" ht="15">
      <c r="A114" s="54"/>
      <c r="B114" s="54"/>
      <c r="C114" s="55" t="s">
        <v>238</v>
      </c>
      <c r="D114" s="55"/>
      <c r="E114" s="55"/>
      <c r="F114" s="55"/>
      <c r="G114" s="55"/>
      <c r="H114" s="55"/>
    </row>
    <row r="115" spans="1:8" ht="15">
      <c r="A115" s="54"/>
      <c r="B115" s="54"/>
      <c r="C115" s="55" t="s">
        <v>239</v>
      </c>
      <c r="D115" s="55"/>
      <c r="E115" s="55"/>
      <c r="F115" s="55"/>
      <c r="G115" s="55"/>
      <c r="H115" s="55"/>
    </row>
    <row r="116" spans="1:8" ht="15">
      <c r="A116" s="54"/>
      <c r="B116" s="54"/>
      <c r="C116" s="55" t="s">
        <v>240</v>
      </c>
      <c r="D116" s="55"/>
      <c r="E116" s="55"/>
      <c r="F116" s="55"/>
      <c r="G116" s="55"/>
      <c r="H116" s="55"/>
    </row>
    <row r="117" spans="1:8" ht="15">
      <c r="A117" s="54"/>
      <c r="B117" s="54"/>
      <c r="C117" s="55" t="s">
        <v>219</v>
      </c>
      <c r="D117" s="55"/>
      <c r="E117" s="55"/>
      <c r="F117" s="55"/>
      <c r="G117" s="55"/>
      <c r="H117" s="55"/>
    </row>
    <row r="118" spans="1:8" ht="15">
      <c r="A118" s="54"/>
      <c r="B118" s="54"/>
      <c r="C118" s="55" t="s">
        <v>220</v>
      </c>
      <c r="D118" s="55"/>
      <c r="E118" s="55"/>
      <c r="F118" s="55"/>
      <c r="G118" s="55"/>
      <c r="H118" s="55"/>
    </row>
    <row r="119" spans="1:8" ht="15">
      <c r="A119" s="54"/>
      <c r="B119" s="54"/>
      <c r="C119" s="55"/>
      <c r="D119" s="55"/>
      <c r="E119" s="55"/>
      <c r="F119" s="55"/>
      <c r="G119" s="55"/>
      <c r="H119" s="55"/>
    </row>
    <row r="120" spans="1:8" ht="15">
      <c r="A120" s="54"/>
      <c r="B120" s="54"/>
      <c r="C120" s="55" t="s">
        <v>158</v>
      </c>
      <c r="D120" s="55"/>
      <c r="E120" s="55"/>
      <c r="F120" s="55"/>
      <c r="G120" s="55"/>
      <c r="H120" s="55"/>
    </row>
    <row r="121" spans="1:8" ht="15">
      <c r="A121" s="54"/>
      <c r="B121" s="54"/>
      <c r="C121" s="55"/>
      <c r="D121" s="55"/>
      <c r="E121" s="55"/>
      <c r="F121" s="55"/>
      <c r="G121" s="55"/>
      <c r="H121" s="55"/>
    </row>
    <row r="122" spans="1:8" ht="15">
      <c r="A122" s="54"/>
      <c r="B122" s="54"/>
      <c r="C122" s="55"/>
      <c r="D122" s="55"/>
      <c r="E122" s="55"/>
      <c r="F122" s="55"/>
      <c r="G122" s="55"/>
      <c r="H122" s="55"/>
    </row>
    <row r="123" spans="1:8" ht="15">
      <c r="A123" s="61">
        <v>14.2</v>
      </c>
      <c r="B123" s="54"/>
      <c r="C123" s="20" t="s">
        <v>67</v>
      </c>
      <c r="D123" s="55"/>
      <c r="E123" s="55"/>
      <c r="F123" s="55"/>
      <c r="G123" s="55"/>
      <c r="H123" s="55"/>
    </row>
    <row r="124" spans="1:8" ht="15">
      <c r="A124" s="54"/>
      <c r="B124" s="54"/>
      <c r="C124" s="55"/>
      <c r="D124" s="55"/>
      <c r="E124" s="55"/>
      <c r="F124" s="55"/>
      <c r="G124" s="55"/>
      <c r="H124" s="55"/>
    </row>
    <row r="125" spans="1:8" ht="15">
      <c r="A125" s="54"/>
      <c r="B125" s="54"/>
      <c r="C125" s="55" t="s">
        <v>244</v>
      </c>
      <c r="D125" s="55"/>
      <c r="E125" s="55"/>
      <c r="F125" s="55"/>
      <c r="G125" s="55"/>
      <c r="H125" s="55"/>
    </row>
    <row r="126" spans="1:8" ht="15">
      <c r="A126" s="54"/>
      <c r="B126" s="54"/>
      <c r="C126" s="55" t="s">
        <v>256</v>
      </c>
      <c r="D126" s="55"/>
      <c r="E126" s="55"/>
      <c r="F126" s="55"/>
      <c r="G126" s="55"/>
      <c r="H126" s="55"/>
    </row>
    <row r="127" spans="1:8" ht="15">
      <c r="A127" s="54"/>
      <c r="B127" s="54"/>
      <c r="C127" s="55" t="s">
        <v>257</v>
      </c>
      <c r="D127" s="55"/>
      <c r="E127" s="55"/>
      <c r="F127" s="55"/>
      <c r="G127" s="55"/>
      <c r="H127" s="55"/>
    </row>
    <row r="128" spans="1:8" ht="15">
      <c r="A128" s="54"/>
      <c r="B128" s="54"/>
      <c r="C128" s="55"/>
      <c r="D128" s="55"/>
      <c r="E128" s="55"/>
      <c r="F128" s="55"/>
      <c r="G128" s="55"/>
      <c r="H128" s="55" t="s">
        <v>167</v>
      </c>
    </row>
    <row r="129" spans="1:8" ht="15">
      <c r="A129" s="54"/>
      <c r="B129" s="54"/>
      <c r="C129" s="55"/>
      <c r="D129" s="55"/>
      <c r="E129" s="55"/>
      <c r="F129" s="55"/>
      <c r="G129" s="55"/>
      <c r="H129" s="55"/>
    </row>
    <row r="130" spans="1:8" ht="15">
      <c r="A130" s="61">
        <v>14.3</v>
      </c>
      <c r="B130" s="54"/>
      <c r="C130" s="20" t="s">
        <v>192</v>
      </c>
      <c r="D130" s="55"/>
      <c r="E130" s="55"/>
      <c r="F130" s="55"/>
      <c r="G130" s="55"/>
      <c r="H130" s="55"/>
    </row>
    <row r="131" spans="1:8" ht="15">
      <c r="A131" s="61"/>
      <c r="B131" s="54"/>
      <c r="C131" s="20"/>
      <c r="D131" s="55"/>
      <c r="E131" s="55"/>
      <c r="F131" s="55"/>
      <c r="G131" s="55"/>
      <c r="H131" s="55"/>
    </row>
    <row r="132" spans="1:8" ht="15">
      <c r="A132" s="61"/>
      <c r="B132" s="54"/>
      <c r="C132" s="55" t="s">
        <v>258</v>
      </c>
      <c r="D132" s="55"/>
      <c r="E132" s="55"/>
      <c r="F132" s="55"/>
      <c r="G132" s="55"/>
      <c r="H132" s="55"/>
    </row>
    <row r="133" spans="1:8" ht="15">
      <c r="A133" s="54"/>
      <c r="B133" s="54"/>
      <c r="C133" s="55" t="s">
        <v>259</v>
      </c>
      <c r="D133" s="55"/>
      <c r="E133" s="55"/>
      <c r="F133" s="55"/>
      <c r="G133" s="55"/>
      <c r="H133" s="55"/>
    </row>
    <row r="134" spans="1:8" ht="15">
      <c r="A134" s="54"/>
      <c r="B134" s="54"/>
      <c r="C134" s="55"/>
      <c r="D134" s="55"/>
      <c r="E134" s="55"/>
      <c r="F134" s="55"/>
      <c r="G134" s="55"/>
      <c r="H134" s="55"/>
    </row>
    <row r="135" spans="1:8" ht="15">
      <c r="A135" s="54"/>
      <c r="B135" s="54"/>
      <c r="C135" s="55"/>
      <c r="D135" s="55"/>
      <c r="E135" s="55"/>
      <c r="F135" s="55"/>
      <c r="G135" s="55"/>
      <c r="H135" s="55"/>
    </row>
    <row r="136" spans="1:8" ht="15">
      <c r="A136" s="61">
        <v>14.4</v>
      </c>
      <c r="B136" s="54"/>
      <c r="C136" s="20" t="s">
        <v>105</v>
      </c>
      <c r="D136" s="55"/>
      <c r="E136" s="55"/>
      <c r="F136" s="55"/>
      <c r="G136" s="55"/>
      <c r="H136" s="55"/>
    </row>
    <row r="137" spans="1:8" ht="15">
      <c r="A137" s="54"/>
      <c r="B137" s="54"/>
      <c r="C137" s="55"/>
      <c r="D137" s="55"/>
      <c r="E137" s="55"/>
      <c r="F137" s="55"/>
      <c r="G137" s="55"/>
      <c r="H137" s="55"/>
    </row>
    <row r="138" spans="1:8" ht="15">
      <c r="A138" s="54"/>
      <c r="B138" s="54"/>
      <c r="C138" s="55" t="s">
        <v>104</v>
      </c>
      <c r="D138" s="55"/>
      <c r="E138" s="55"/>
      <c r="F138" s="55"/>
      <c r="G138" s="55"/>
      <c r="H138" s="55"/>
    </row>
    <row r="139" spans="1:8" ht="15">
      <c r="A139" s="54"/>
      <c r="B139" s="54"/>
      <c r="C139" s="55"/>
      <c r="D139" s="55"/>
      <c r="E139" s="55"/>
      <c r="F139" s="55"/>
      <c r="G139" s="55"/>
      <c r="H139" s="55"/>
    </row>
    <row r="140" spans="1:8" ht="15">
      <c r="A140" s="54"/>
      <c r="B140" s="54"/>
      <c r="C140" s="55"/>
      <c r="D140" s="55"/>
      <c r="E140" s="55"/>
      <c r="F140" s="55"/>
      <c r="G140" s="55"/>
      <c r="H140" s="55"/>
    </row>
    <row r="141" spans="1:8" ht="15">
      <c r="A141" s="61">
        <v>14.5</v>
      </c>
      <c r="B141" s="54"/>
      <c r="C141" s="20" t="s">
        <v>11</v>
      </c>
      <c r="D141" s="55"/>
      <c r="E141" s="55"/>
      <c r="F141" s="55"/>
      <c r="G141" s="55"/>
      <c r="H141" s="55"/>
    </row>
    <row r="142" spans="1:8" ht="15">
      <c r="A142" s="54"/>
      <c r="B142" s="54"/>
      <c r="C142" s="55"/>
      <c r="D142" s="56" t="s">
        <v>53</v>
      </c>
      <c r="E142" s="56" t="s">
        <v>55</v>
      </c>
      <c r="F142" s="55"/>
      <c r="G142" s="55"/>
      <c r="H142" s="55"/>
    </row>
    <row r="143" spans="1:8" ht="15">
      <c r="A143" s="54"/>
      <c r="B143" s="54"/>
      <c r="C143" s="55"/>
      <c r="D143" s="56" t="s">
        <v>54</v>
      </c>
      <c r="E143" s="56" t="s">
        <v>5</v>
      </c>
      <c r="F143" s="55"/>
      <c r="G143" s="55"/>
      <c r="H143" s="55"/>
    </row>
    <row r="144" spans="1:8" ht="15">
      <c r="A144" s="54"/>
      <c r="B144" s="54"/>
      <c r="C144" s="55"/>
      <c r="D144" s="58" t="s">
        <v>6</v>
      </c>
      <c r="E144" s="58" t="s">
        <v>6</v>
      </c>
      <c r="F144" s="55"/>
      <c r="G144" s="55"/>
      <c r="H144" s="55"/>
    </row>
    <row r="145" spans="1:8" ht="15">
      <c r="A145" s="54"/>
      <c r="B145" s="54"/>
      <c r="C145" s="55"/>
      <c r="D145" s="55"/>
      <c r="E145" s="55"/>
      <c r="F145" s="55"/>
      <c r="G145" s="55"/>
      <c r="H145" s="55"/>
    </row>
    <row r="146" spans="1:8" ht="15">
      <c r="A146" s="54"/>
      <c r="B146" s="54"/>
      <c r="C146" s="55" t="s">
        <v>242</v>
      </c>
      <c r="D146" s="67">
        <v>33</v>
      </c>
      <c r="E146" s="67">
        <v>160</v>
      </c>
      <c r="F146" s="55"/>
      <c r="G146" s="55"/>
      <c r="H146" s="55"/>
    </row>
    <row r="147" spans="1:8" ht="15">
      <c r="A147" s="54"/>
      <c r="B147" s="54"/>
      <c r="C147" s="55" t="s">
        <v>241</v>
      </c>
      <c r="D147" s="15">
        <v>-54</v>
      </c>
      <c r="E147" s="15">
        <v>-102</v>
      </c>
      <c r="F147" s="55"/>
      <c r="G147" s="55"/>
      <c r="H147" s="55"/>
    </row>
    <row r="148" spans="1:8" ht="15.75" thickBot="1">
      <c r="A148" s="54"/>
      <c r="B148" s="54"/>
      <c r="C148" s="55"/>
      <c r="D148" s="16">
        <f>SUM(D146:D147)</f>
        <v>-21</v>
      </c>
      <c r="E148" s="16">
        <f>SUM(E146:E147)</f>
        <v>58</v>
      </c>
      <c r="F148" s="55"/>
      <c r="G148" s="55"/>
      <c r="H148" s="55"/>
    </row>
    <row r="149" spans="1:8" ht="15.75" thickTop="1">
      <c r="A149" s="54"/>
      <c r="B149" s="54"/>
      <c r="C149" s="55"/>
      <c r="D149" s="55"/>
      <c r="E149" s="55"/>
      <c r="F149" s="55"/>
      <c r="G149" s="55"/>
      <c r="H149" s="55"/>
    </row>
    <row r="150" spans="1:8" ht="15">
      <c r="A150" s="54"/>
      <c r="B150" s="54"/>
      <c r="C150" s="55" t="s">
        <v>243</v>
      </c>
      <c r="D150" s="55"/>
      <c r="E150" s="55"/>
      <c r="F150" s="55"/>
      <c r="G150" s="55"/>
      <c r="H150" s="55"/>
    </row>
    <row r="151" spans="1:8" ht="15">
      <c r="A151" s="54"/>
      <c r="B151" s="54"/>
      <c r="C151" s="55" t="s">
        <v>260</v>
      </c>
      <c r="D151" s="55"/>
      <c r="E151" s="55"/>
      <c r="F151" s="55"/>
      <c r="G151" s="55"/>
      <c r="H151" s="55"/>
    </row>
    <row r="152" spans="1:8" ht="15">
      <c r="A152" s="54"/>
      <c r="B152" s="54"/>
      <c r="C152" s="55"/>
      <c r="D152" s="55"/>
      <c r="E152" s="55"/>
      <c r="F152" s="55"/>
      <c r="G152" s="55"/>
      <c r="H152" s="55"/>
    </row>
    <row r="153" spans="1:8" ht="15">
      <c r="A153" s="54"/>
      <c r="B153" s="54"/>
      <c r="C153" s="55"/>
      <c r="D153" s="55"/>
      <c r="E153" s="55"/>
      <c r="F153" s="55"/>
      <c r="G153" s="55"/>
      <c r="H153" s="55"/>
    </row>
    <row r="154" spans="1:8" ht="15">
      <c r="A154" s="61">
        <v>14.6</v>
      </c>
      <c r="B154" s="54"/>
      <c r="C154" s="20" t="s">
        <v>56</v>
      </c>
      <c r="D154" s="55"/>
      <c r="E154" s="55"/>
      <c r="F154" s="55"/>
      <c r="G154" s="55"/>
      <c r="H154" s="55"/>
    </row>
    <row r="155" spans="1:8" ht="15">
      <c r="A155" s="54"/>
      <c r="B155" s="54"/>
      <c r="C155" s="55"/>
      <c r="D155" s="55"/>
      <c r="E155" s="55"/>
      <c r="F155" s="55"/>
      <c r="G155" s="55"/>
      <c r="H155" s="55"/>
    </row>
    <row r="156" spans="1:8" ht="15">
      <c r="A156" s="54"/>
      <c r="B156" s="54"/>
      <c r="C156" s="55" t="s">
        <v>59</v>
      </c>
      <c r="D156" s="55"/>
      <c r="E156" s="55"/>
      <c r="F156" s="55"/>
      <c r="G156" s="55"/>
      <c r="H156" s="55"/>
    </row>
    <row r="157" spans="1:8" ht="15">
      <c r="A157" s="54"/>
      <c r="B157" s="54"/>
      <c r="C157" s="55" t="s">
        <v>95</v>
      </c>
      <c r="D157" s="55"/>
      <c r="E157" s="55"/>
      <c r="F157" s="55"/>
      <c r="G157" s="55"/>
      <c r="H157" s="55"/>
    </row>
    <row r="158" spans="1:8" ht="15">
      <c r="A158" s="54"/>
      <c r="B158" s="54"/>
      <c r="C158" s="55"/>
      <c r="D158" s="55"/>
      <c r="E158" s="55"/>
      <c r="F158" s="55"/>
      <c r="G158" s="55"/>
      <c r="H158" s="55"/>
    </row>
    <row r="159" spans="1:8" ht="15">
      <c r="A159" s="54"/>
      <c r="B159" s="54"/>
      <c r="C159" s="55"/>
      <c r="D159" s="55"/>
      <c r="E159" s="55"/>
      <c r="F159" s="55"/>
      <c r="G159" s="55"/>
      <c r="H159" s="55"/>
    </row>
    <row r="160" spans="1:8" ht="15">
      <c r="A160" s="61">
        <v>14.7</v>
      </c>
      <c r="B160" s="54"/>
      <c r="C160" s="20" t="s">
        <v>57</v>
      </c>
      <c r="D160" s="55"/>
      <c r="E160" s="55"/>
      <c r="F160" s="55"/>
      <c r="G160" s="55"/>
      <c r="H160" s="55"/>
    </row>
    <row r="161" spans="1:8" ht="15">
      <c r="A161" s="54"/>
      <c r="B161" s="54"/>
      <c r="C161" s="55"/>
      <c r="D161" s="55"/>
      <c r="E161" s="55"/>
      <c r="F161" s="55"/>
      <c r="G161" s="55"/>
      <c r="H161" s="55"/>
    </row>
    <row r="162" spans="1:8" ht="15">
      <c r="A162" s="54"/>
      <c r="B162" s="54"/>
      <c r="C162" s="55" t="s">
        <v>93</v>
      </c>
      <c r="D162" s="55"/>
      <c r="E162" s="55"/>
      <c r="F162" s="55"/>
      <c r="G162" s="55"/>
      <c r="H162" s="55"/>
    </row>
    <row r="163" spans="1:8" ht="15">
      <c r="A163" s="54"/>
      <c r="B163" s="54"/>
      <c r="C163" s="55" t="s">
        <v>58</v>
      </c>
      <c r="D163" s="55"/>
      <c r="E163" s="55"/>
      <c r="F163" s="55"/>
      <c r="G163" s="55"/>
      <c r="H163" s="55"/>
    </row>
    <row r="164" spans="1:8" ht="15">
      <c r="A164" s="54"/>
      <c r="B164" s="54"/>
      <c r="C164" s="55"/>
      <c r="D164" s="55"/>
      <c r="E164" s="55"/>
      <c r="F164" s="55"/>
      <c r="G164" s="55"/>
      <c r="H164" s="55"/>
    </row>
    <row r="165" spans="1:8" ht="15">
      <c r="A165" s="54"/>
      <c r="B165" s="54"/>
      <c r="C165" s="55"/>
      <c r="D165" s="55"/>
      <c r="E165" s="55"/>
      <c r="F165" s="55"/>
      <c r="G165" s="55"/>
      <c r="H165" s="55"/>
    </row>
    <row r="166" spans="1:8" ht="15">
      <c r="A166" s="61">
        <v>14.8</v>
      </c>
      <c r="B166" s="54"/>
      <c r="C166" s="20" t="s">
        <v>94</v>
      </c>
      <c r="D166" s="55"/>
      <c r="E166" s="55"/>
      <c r="F166" s="55"/>
      <c r="G166" s="55"/>
      <c r="H166" s="55"/>
    </row>
    <row r="167" spans="1:8" ht="15">
      <c r="A167" s="54"/>
      <c r="B167" s="54"/>
      <c r="C167" s="55"/>
      <c r="D167" s="55"/>
      <c r="E167" s="55"/>
      <c r="F167" s="55"/>
      <c r="G167" s="55"/>
      <c r="H167" s="55"/>
    </row>
    <row r="168" spans="1:8" ht="15">
      <c r="A168" s="54"/>
      <c r="B168" s="54"/>
      <c r="C168" s="55" t="s">
        <v>108</v>
      </c>
      <c r="D168" s="55"/>
      <c r="E168" s="55"/>
      <c r="F168" s="55"/>
      <c r="G168" s="55"/>
      <c r="H168" s="55"/>
    </row>
    <row r="169" spans="1:8" ht="15">
      <c r="A169" s="54"/>
      <c r="B169" s="54"/>
      <c r="C169" s="55"/>
      <c r="D169" s="55"/>
      <c r="E169" s="55"/>
      <c r="F169" s="55"/>
      <c r="G169" s="55"/>
      <c r="H169" s="55"/>
    </row>
    <row r="170" spans="1:8" ht="15">
      <c r="A170" s="54"/>
      <c r="B170" s="54"/>
      <c r="C170" s="55"/>
      <c r="D170" s="55"/>
      <c r="E170" s="55"/>
      <c r="F170" s="55"/>
      <c r="G170" s="55"/>
      <c r="H170" s="55"/>
    </row>
    <row r="171" spans="1:8" ht="15">
      <c r="A171" s="61">
        <v>14.9</v>
      </c>
      <c r="B171" s="54"/>
      <c r="C171" s="20" t="s">
        <v>60</v>
      </c>
      <c r="D171" s="55"/>
      <c r="E171" s="55"/>
      <c r="F171" s="55"/>
      <c r="G171" s="55"/>
      <c r="H171" s="55"/>
    </row>
    <row r="172" spans="1:8" ht="15">
      <c r="A172" s="54"/>
      <c r="B172" s="54"/>
      <c r="C172" s="55"/>
      <c r="D172" s="55"/>
      <c r="E172" s="55"/>
      <c r="F172" s="55"/>
      <c r="G172" s="55"/>
      <c r="H172" s="55"/>
    </row>
    <row r="173" spans="1:8" ht="15">
      <c r="A173" s="54"/>
      <c r="B173" s="54"/>
      <c r="C173" s="55" t="s">
        <v>232</v>
      </c>
      <c r="D173" s="55"/>
      <c r="E173" s="55"/>
      <c r="F173" s="55"/>
      <c r="G173" s="55"/>
      <c r="H173" s="55"/>
    </row>
    <row r="174" spans="1:8" ht="15">
      <c r="A174" s="54"/>
      <c r="B174" s="54"/>
      <c r="C174" s="55"/>
      <c r="D174" s="55"/>
      <c r="E174" s="55"/>
      <c r="F174" s="55"/>
      <c r="G174" s="55"/>
      <c r="H174" s="55"/>
    </row>
    <row r="175" spans="1:8" ht="15">
      <c r="A175" s="54"/>
      <c r="B175" s="54"/>
      <c r="C175" s="55"/>
      <c r="D175" s="56" t="s">
        <v>61</v>
      </c>
      <c r="E175" s="56" t="s">
        <v>62</v>
      </c>
      <c r="F175" s="56"/>
      <c r="G175" s="55"/>
      <c r="H175" s="55"/>
    </row>
    <row r="176" spans="1:8" ht="15">
      <c r="A176" s="54"/>
      <c r="B176" s="54"/>
      <c r="C176" s="55"/>
      <c r="D176" s="56" t="s">
        <v>21</v>
      </c>
      <c r="E176" s="56" t="s">
        <v>21</v>
      </c>
      <c r="F176" s="56" t="s">
        <v>26</v>
      </c>
      <c r="G176" s="55"/>
      <c r="H176" s="55"/>
    </row>
    <row r="177" spans="1:8" ht="15">
      <c r="A177" s="54"/>
      <c r="B177" s="54"/>
      <c r="C177" s="55"/>
      <c r="D177" s="58" t="s">
        <v>6</v>
      </c>
      <c r="E177" s="58" t="s">
        <v>6</v>
      </c>
      <c r="F177" s="58" t="s">
        <v>6</v>
      </c>
      <c r="G177" s="55"/>
      <c r="H177" s="55"/>
    </row>
    <row r="178" spans="1:8" ht="15">
      <c r="A178" s="54"/>
      <c r="B178" s="54"/>
      <c r="C178" s="55"/>
      <c r="D178" s="55"/>
      <c r="E178" s="55"/>
      <c r="F178" s="55"/>
      <c r="G178" s="55"/>
      <c r="H178" s="55"/>
    </row>
    <row r="179" spans="1:8" ht="15">
      <c r="A179" s="54"/>
      <c r="B179" s="54"/>
      <c r="C179" s="55" t="s">
        <v>64</v>
      </c>
      <c r="D179" s="57">
        <f>BSheet!C51</f>
        <v>29603</v>
      </c>
      <c r="E179" s="57">
        <v>0</v>
      </c>
      <c r="F179" s="57">
        <f>SUM(D179:E179)</f>
        <v>29603</v>
      </c>
      <c r="G179" s="55"/>
      <c r="H179" s="55"/>
    </row>
    <row r="180" spans="1:8" ht="15">
      <c r="A180" s="54"/>
      <c r="B180" s="54"/>
      <c r="C180" s="55" t="s">
        <v>63</v>
      </c>
      <c r="D180" s="57">
        <f>BSheet!C44-Notes!E180</f>
        <v>12092</v>
      </c>
      <c r="E180" s="57">
        <v>55000</v>
      </c>
      <c r="F180" s="57">
        <f>SUM(D180:E180)</f>
        <v>67092</v>
      </c>
      <c r="G180" s="55"/>
      <c r="H180" s="55"/>
    </row>
    <row r="181" spans="1:8" ht="15">
      <c r="A181" s="54"/>
      <c r="B181" s="54"/>
      <c r="C181" s="55"/>
      <c r="D181" s="57"/>
      <c r="E181" s="57"/>
      <c r="F181" s="57"/>
      <c r="G181" s="55"/>
      <c r="H181" s="55"/>
    </row>
    <row r="182" spans="1:8" ht="15.75" thickBot="1">
      <c r="A182" s="54"/>
      <c r="B182" s="54"/>
      <c r="C182" s="55"/>
      <c r="D182" s="73">
        <f>SUM(D179:D180)</f>
        <v>41695</v>
      </c>
      <c r="E182" s="73">
        <f>SUM(E179:E180)</f>
        <v>55000</v>
      </c>
      <c r="F182" s="73">
        <f>SUM(F179:F180)</f>
        <v>96695</v>
      </c>
      <c r="G182" s="55"/>
      <c r="H182" s="55"/>
    </row>
    <row r="183" spans="1:8" ht="15.75" thickTop="1">
      <c r="A183" s="54"/>
      <c r="B183" s="54"/>
      <c r="C183" s="55"/>
      <c r="D183" s="55"/>
      <c r="E183" s="55"/>
      <c r="F183" s="55"/>
      <c r="G183" s="55"/>
      <c r="H183" s="55"/>
    </row>
    <row r="184" spans="1:8" ht="15">
      <c r="A184" s="54"/>
      <c r="B184" s="54"/>
      <c r="C184" s="55"/>
      <c r="D184" s="55"/>
      <c r="E184" s="55"/>
      <c r="F184" s="55"/>
      <c r="G184" s="55"/>
      <c r="H184" s="55"/>
    </row>
    <row r="185" spans="1:8" ht="15">
      <c r="A185" s="93" t="s">
        <v>193</v>
      </c>
      <c r="B185" s="54"/>
      <c r="C185" s="20" t="s">
        <v>65</v>
      </c>
      <c r="D185" s="55"/>
      <c r="E185" s="55"/>
      <c r="F185" s="55"/>
      <c r="G185" s="55"/>
      <c r="H185" s="55"/>
    </row>
    <row r="186" spans="1:8" ht="15">
      <c r="A186" s="54"/>
      <c r="B186" s="54"/>
      <c r="C186" s="55"/>
      <c r="D186" s="55"/>
      <c r="E186" s="55"/>
      <c r="F186" s="55"/>
      <c r="G186" s="55"/>
      <c r="H186" s="55"/>
    </row>
    <row r="187" spans="1:8" ht="15">
      <c r="A187" s="54"/>
      <c r="B187" s="54"/>
      <c r="C187" s="55" t="s">
        <v>254</v>
      </c>
      <c r="D187" s="55"/>
      <c r="E187" s="55"/>
      <c r="F187" s="55"/>
      <c r="G187" s="55"/>
      <c r="H187" s="55"/>
    </row>
    <row r="188" spans="1:8" ht="15">
      <c r="A188" s="54"/>
      <c r="B188" s="54"/>
      <c r="C188" s="55" t="s">
        <v>255</v>
      </c>
      <c r="D188" s="55"/>
      <c r="E188" s="55"/>
      <c r="F188" s="55"/>
      <c r="G188" s="55"/>
      <c r="H188" s="55"/>
    </row>
    <row r="189" spans="1:8" ht="15">
      <c r="A189" s="54"/>
      <c r="B189" s="54"/>
      <c r="C189" s="55"/>
      <c r="D189" s="55"/>
      <c r="E189" s="55"/>
      <c r="F189" s="55"/>
      <c r="G189" s="55"/>
      <c r="H189" s="55"/>
    </row>
    <row r="190" spans="1:8" ht="15">
      <c r="A190" s="54"/>
      <c r="B190" s="54"/>
      <c r="C190" s="55"/>
      <c r="D190" s="55"/>
      <c r="E190" s="55"/>
      <c r="F190" s="55"/>
      <c r="G190" s="55"/>
      <c r="H190" s="55"/>
    </row>
    <row r="191" spans="1:8" ht="15">
      <c r="A191" s="61">
        <v>14.11</v>
      </c>
      <c r="B191" s="54"/>
      <c r="C191" s="20" t="s">
        <v>66</v>
      </c>
      <c r="D191" s="55"/>
      <c r="E191" s="55"/>
      <c r="F191" s="55"/>
      <c r="G191" s="55"/>
      <c r="H191" s="55"/>
    </row>
    <row r="192" spans="1:8" ht="15">
      <c r="A192" s="54"/>
      <c r="B192" s="54"/>
      <c r="C192" s="55"/>
      <c r="D192" s="55"/>
      <c r="E192" s="55"/>
      <c r="F192" s="55"/>
      <c r="G192" s="55"/>
      <c r="H192" s="55"/>
    </row>
    <row r="193" spans="1:8" ht="15">
      <c r="A193" s="54"/>
      <c r="B193" s="54"/>
      <c r="C193" s="55" t="s">
        <v>245</v>
      </c>
      <c r="D193" s="55"/>
      <c r="E193" s="55"/>
      <c r="F193" s="55"/>
      <c r="G193" s="55"/>
      <c r="H193" s="55"/>
    </row>
    <row r="194" spans="1:8" ht="15">
      <c r="A194" s="54"/>
      <c r="B194" s="54"/>
      <c r="C194" s="55" t="s">
        <v>214</v>
      </c>
      <c r="D194" s="55"/>
      <c r="E194" s="55"/>
      <c r="F194" s="55"/>
      <c r="G194" s="55"/>
      <c r="H194" s="55"/>
    </row>
    <row r="195" spans="1:8" ht="15">
      <c r="A195" s="54"/>
      <c r="B195" s="54"/>
      <c r="C195" s="55" t="s">
        <v>215</v>
      </c>
      <c r="D195" s="55"/>
      <c r="E195" s="55"/>
      <c r="F195" s="55"/>
      <c r="G195" s="55"/>
      <c r="H195" s="55"/>
    </row>
    <row r="196" spans="1:8" ht="15">
      <c r="A196" s="54"/>
      <c r="B196" s="54"/>
      <c r="C196" s="55"/>
      <c r="D196" s="55"/>
      <c r="E196" s="55"/>
      <c r="F196" s="55"/>
      <c r="G196" s="55"/>
      <c r="H196" s="55"/>
    </row>
    <row r="197" spans="1:8" ht="15">
      <c r="A197" s="54"/>
      <c r="B197" s="54"/>
      <c r="C197" s="55" t="s">
        <v>221</v>
      </c>
      <c r="D197" s="55"/>
      <c r="E197" s="55"/>
      <c r="F197" s="55"/>
      <c r="G197" s="55"/>
      <c r="H197" s="55"/>
    </row>
    <row r="198" spans="1:8" ht="15">
      <c r="A198" s="54"/>
      <c r="B198" s="54"/>
      <c r="C198" s="55" t="s">
        <v>222</v>
      </c>
      <c r="D198" s="55"/>
      <c r="E198" s="55"/>
      <c r="F198" s="55"/>
      <c r="G198" s="55"/>
      <c r="H198" s="55"/>
    </row>
    <row r="199" spans="1:8" ht="15">
      <c r="A199" s="54"/>
      <c r="B199" s="54"/>
      <c r="C199" s="55" t="s">
        <v>246</v>
      </c>
      <c r="D199" s="55"/>
      <c r="E199" s="55"/>
      <c r="F199" s="55"/>
      <c r="G199" s="55"/>
      <c r="H199" s="55"/>
    </row>
    <row r="200" spans="1:8" ht="15">
      <c r="A200" s="54"/>
      <c r="B200" s="54"/>
      <c r="C200" s="55" t="s">
        <v>247</v>
      </c>
      <c r="D200" s="55"/>
      <c r="E200" s="55"/>
      <c r="F200" s="55"/>
      <c r="G200" s="55"/>
      <c r="H200" s="55"/>
    </row>
    <row r="201" spans="1:8" ht="15">
      <c r="A201" s="54"/>
      <c r="B201" s="54"/>
      <c r="C201" s="55"/>
      <c r="D201" s="55"/>
      <c r="E201" s="55"/>
      <c r="F201" s="55"/>
      <c r="G201" s="55"/>
      <c r="H201" s="55"/>
    </row>
    <row r="202" spans="1:8" ht="15">
      <c r="A202" s="54"/>
      <c r="B202" s="54"/>
      <c r="C202" s="55"/>
      <c r="D202" s="55"/>
      <c r="E202" s="55"/>
      <c r="F202" s="55"/>
      <c r="G202" s="55"/>
      <c r="H202" s="55"/>
    </row>
    <row r="203" spans="1:8" ht="15">
      <c r="A203" s="61">
        <v>14.12</v>
      </c>
      <c r="B203" s="55"/>
      <c r="C203" s="20" t="s">
        <v>68</v>
      </c>
      <c r="D203" s="55"/>
      <c r="E203" s="55"/>
      <c r="F203" s="55"/>
      <c r="G203" s="55"/>
      <c r="H203" s="55"/>
    </row>
    <row r="204" spans="1:8" ht="15">
      <c r="A204" s="61"/>
      <c r="B204" s="55"/>
      <c r="C204" s="20"/>
      <c r="D204" s="55"/>
      <c r="E204" s="55"/>
      <c r="F204" s="55"/>
      <c r="G204" s="55"/>
      <c r="H204" s="55"/>
    </row>
    <row r="205" spans="1:8" ht="15">
      <c r="A205" s="54"/>
      <c r="B205" s="54"/>
      <c r="C205" s="55" t="s">
        <v>117</v>
      </c>
      <c r="D205" s="55"/>
      <c r="E205" s="55"/>
      <c r="F205" s="55"/>
      <c r="G205" s="55"/>
      <c r="H205" s="55"/>
    </row>
    <row r="206" spans="1:8" ht="15">
      <c r="A206" s="54"/>
      <c r="B206" s="54"/>
      <c r="C206" s="55"/>
      <c r="D206" s="55"/>
      <c r="E206" s="55"/>
      <c r="F206" s="55"/>
      <c r="G206" s="55"/>
      <c r="H206" s="55"/>
    </row>
    <row r="207" spans="1:8" ht="15">
      <c r="A207" s="61"/>
      <c r="B207" s="55"/>
      <c r="C207" s="55"/>
      <c r="D207" s="55"/>
      <c r="E207" s="55"/>
      <c r="F207" s="55"/>
      <c r="G207" s="55"/>
      <c r="H207" s="55"/>
    </row>
    <row r="208" spans="1:8" ht="15">
      <c r="A208" s="61">
        <v>14.13</v>
      </c>
      <c r="B208" s="55"/>
      <c r="C208" s="20" t="s">
        <v>195</v>
      </c>
      <c r="D208" s="55"/>
      <c r="E208" s="55"/>
      <c r="F208" s="55"/>
      <c r="G208" s="55"/>
      <c r="H208" s="55"/>
    </row>
    <row r="209" spans="1:8" ht="15">
      <c r="A209" s="61"/>
      <c r="B209" s="55"/>
      <c r="C209" s="20"/>
      <c r="D209" s="55"/>
      <c r="E209" s="55"/>
      <c r="F209" s="55"/>
      <c r="G209" s="55"/>
      <c r="H209" s="55"/>
    </row>
    <row r="210" spans="1:8" ht="15">
      <c r="A210" s="61"/>
      <c r="B210" s="55"/>
      <c r="C210" s="20"/>
      <c r="D210" s="55"/>
      <c r="E210" s="62" t="s">
        <v>197</v>
      </c>
      <c r="F210" s="62" t="s">
        <v>170</v>
      </c>
      <c r="G210" s="62" t="s">
        <v>197</v>
      </c>
      <c r="H210" s="62" t="s">
        <v>170</v>
      </c>
    </row>
    <row r="211" spans="1:8" ht="15">
      <c r="A211" s="61"/>
      <c r="B211" s="55"/>
      <c r="C211" s="20"/>
      <c r="D211" s="55"/>
      <c r="E211" s="63" t="s">
        <v>1</v>
      </c>
      <c r="F211" s="63" t="s">
        <v>2</v>
      </c>
      <c r="G211" s="63" t="s">
        <v>4</v>
      </c>
      <c r="H211" s="63" t="s">
        <v>4</v>
      </c>
    </row>
    <row r="212" spans="1:8" ht="15">
      <c r="A212" s="61"/>
      <c r="B212" s="55"/>
      <c r="C212" s="55"/>
      <c r="D212" s="55"/>
      <c r="E212" s="63" t="s">
        <v>3</v>
      </c>
      <c r="F212" s="63" t="s">
        <v>3</v>
      </c>
      <c r="G212" s="63" t="s">
        <v>53</v>
      </c>
      <c r="H212" s="63" t="s">
        <v>53</v>
      </c>
    </row>
    <row r="213" spans="1:8" ht="15">
      <c r="A213" s="61"/>
      <c r="B213" s="55"/>
      <c r="C213" s="55"/>
      <c r="D213" s="55"/>
      <c r="E213" s="64" t="s">
        <v>224</v>
      </c>
      <c r="F213" s="64" t="s">
        <v>225</v>
      </c>
      <c r="G213" s="63" t="s">
        <v>5</v>
      </c>
      <c r="H213" s="63" t="s">
        <v>5</v>
      </c>
    </row>
    <row r="214" spans="1:8" ht="15">
      <c r="A214" s="61"/>
      <c r="B214" s="55"/>
      <c r="C214" s="55"/>
      <c r="D214" s="55"/>
      <c r="E214" s="65" t="s">
        <v>6</v>
      </c>
      <c r="F214" s="65" t="s">
        <v>6</v>
      </c>
      <c r="G214" s="65" t="s">
        <v>6</v>
      </c>
      <c r="H214" s="65" t="s">
        <v>6</v>
      </c>
    </row>
    <row r="215" spans="1:8" ht="15">
      <c r="A215" s="61"/>
      <c r="B215" s="55"/>
      <c r="C215" s="55"/>
      <c r="D215" s="66"/>
      <c r="E215" s="66"/>
      <c r="F215" s="66"/>
      <c r="G215" s="66"/>
      <c r="H215" s="55"/>
    </row>
    <row r="216" spans="1:8" ht="15">
      <c r="A216" s="61"/>
      <c r="B216" s="56" t="s">
        <v>124</v>
      </c>
      <c r="C216" s="59" t="s">
        <v>92</v>
      </c>
      <c r="D216" s="55"/>
      <c r="E216" s="55"/>
      <c r="F216" s="55"/>
      <c r="G216" s="55"/>
      <c r="H216" s="55"/>
    </row>
    <row r="217" spans="1:8" ht="15">
      <c r="A217" s="61"/>
      <c r="B217" s="55"/>
      <c r="C217" s="55" t="s">
        <v>150</v>
      </c>
      <c r="D217" s="55"/>
      <c r="E217" s="67">
        <f>+Income!B36</f>
        <v>-3490</v>
      </c>
      <c r="F217" s="67">
        <f>+Income!C36</f>
        <v>-820</v>
      </c>
      <c r="G217" s="67">
        <f>+Income!D36</f>
        <v>-3186</v>
      </c>
      <c r="H217" s="67">
        <f>+Income!E36</f>
        <v>-301</v>
      </c>
    </row>
    <row r="218" spans="1:8" ht="15">
      <c r="A218" s="61"/>
      <c r="B218" s="55"/>
      <c r="C218" s="55"/>
      <c r="D218" s="55"/>
      <c r="E218" s="67"/>
      <c r="F218" s="67"/>
      <c r="G218" s="67"/>
      <c r="H218" s="67"/>
    </row>
    <row r="219" spans="1:8" ht="15">
      <c r="A219" s="54"/>
      <c r="B219" s="55"/>
      <c r="C219" s="55" t="s">
        <v>118</v>
      </c>
      <c r="D219" s="55"/>
      <c r="E219" s="67">
        <v>84031</v>
      </c>
      <c r="F219" s="67">
        <v>84031</v>
      </c>
      <c r="G219" s="67">
        <v>84031</v>
      </c>
      <c r="H219" s="67">
        <v>84031</v>
      </c>
    </row>
    <row r="220" spans="1:8" ht="15">
      <c r="A220" s="54"/>
      <c r="B220" s="55"/>
      <c r="C220" s="55"/>
      <c r="D220" s="55"/>
      <c r="E220" s="67"/>
      <c r="F220" s="67"/>
      <c r="G220" s="67"/>
      <c r="H220" s="67"/>
    </row>
    <row r="221" spans="1:8" ht="15.75" thickBot="1">
      <c r="A221" s="54"/>
      <c r="B221" s="55"/>
      <c r="C221" s="55" t="s">
        <v>151</v>
      </c>
      <c r="D221" s="55"/>
      <c r="E221" s="70">
        <f>+E217/E219*100</f>
        <v>-4.153229165427045</v>
      </c>
      <c r="F221" s="70">
        <f>+F217/F219*100</f>
        <v>-0.9758303483238329</v>
      </c>
      <c r="G221" s="70">
        <f>+G217/G219*100</f>
        <v>-3.7914579143411364</v>
      </c>
      <c r="H221" s="70">
        <f>+H217/H219*100</f>
        <v>-0.3582011400554557</v>
      </c>
    </row>
    <row r="222" spans="1:8" ht="15">
      <c r="A222" s="54"/>
      <c r="B222" s="55"/>
      <c r="C222" s="55"/>
      <c r="D222" s="55"/>
      <c r="E222" s="67"/>
      <c r="F222" s="67"/>
      <c r="G222" s="67"/>
      <c r="H222" s="67"/>
    </row>
    <row r="223" spans="1:8" ht="15">
      <c r="A223" s="54"/>
      <c r="B223" s="55" t="s">
        <v>125</v>
      </c>
      <c r="C223" s="59" t="s">
        <v>126</v>
      </c>
      <c r="D223" s="55"/>
      <c r="E223" s="67"/>
      <c r="F223" s="67"/>
      <c r="G223" s="67"/>
      <c r="H223" s="67"/>
    </row>
    <row r="224" spans="1:8" ht="15">
      <c r="A224" s="54"/>
      <c r="B224" s="55"/>
      <c r="C224" s="55" t="s">
        <v>162</v>
      </c>
      <c r="D224" s="55"/>
      <c r="E224" s="74"/>
      <c r="F224" s="74"/>
      <c r="G224" s="74"/>
      <c r="H224" s="74"/>
    </row>
    <row r="225" spans="1:8" ht="15">
      <c r="A225" s="54"/>
      <c r="B225" s="55"/>
      <c r="C225" s="55"/>
      <c r="D225" s="55"/>
      <c r="E225" s="67"/>
      <c r="F225" s="67"/>
      <c r="G225" s="67"/>
      <c r="H225" s="67"/>
    </row>
    <row r="226" spans="1:8" ht="12.75">
      <c r="A226" s="47"/>
      <c r="E226" s="38"/>
      <c r="F226" s="38"/>
      <c r="G226" s="38"/>
      <c r="H226" s="38"/>
    </row>
    <row r="227" spans="5:8" ht="12.75">
      <c r="E227" s="15"/>
      <c r="F227" s="15"/>
      <c r="G227" s="15"/>
      <c r="H227" s="15"/>
    </row>
    <row r="228" spans="2:8" ht="12.75">
      <c r="B228" s="33"/>
      <c r="E228" s="15"/>
      <c r="F228" s="15"/>
      <c r="G228" s="15"/>
      <c r="H228" s="15"/>
    </row>
  </sheetData>
  <printOptions/>
  <pageMargins left="0.5511811023622047" right="0.29" top="0.62" bottom="0.87" header="0" footer="0"/>
  <pageSetup horizontalDpi="600" verticalDpi="600" orientation="portrait" paperSize="9" scale="69" r:id="rId1"/>
  <rowBreaks count="3" manualBreakCount="3">
    <brk id="65" max="8" man="1"/>
    <brk id="122" max="8" man="1"/>
    <brk id="1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zltan</cp:lastModifiedBy>
  <cp:lastPrinted>2009-03-25T07:09:26Z</cp:lastPrinted>
  <dcterms:created xsi:type="dcterms:W3CDTF">2002-11-22T07:29:43Z</dcterms:created>
  <dcterms:modified xsi:type="dcterms:W3CDTF">2009-03-30T05:59:00Z</dcterms:modified>
  <cp:category/>
  <cp:version/>
  <cp:contentType/>
  <cp:contentStatus/>
</cp:coreProperties>
</file>